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UDEG\GELIC\GELIC 2021\COLIC\PREGÃO\Editais Concluídos\Pregão nº 23-2021 - Copeiragem - Sede\"/>
    </mc:Choice>
  </mc:AlternateContent>
  <xr:revisionPtr revIDLastSave="0" documentId="13_ncr:1_{C3012C0A-3737-492B-B76B-B740C73C0EA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sumos - Uniforme" sheetId="25" r:id="rId1"/>
    <sheet name="INSUMOS - MATERIAIS" sheetId="22" r:id="rId2"/>
    <sheet name="INSUMOS - EQUIPAMENTOS" sheetId="23" r:id="rId3"/>
    <sheet name="Garçom" sheetId="1" r:id="rId4"/>
    <sheet name="Copeira" sheetId="21" r:id="rId5"/>
    <sheet name="Encarregado" sheetId="24" r:id="rId6"/>
    <sheet name="VALOR GLOBAL" sheetId="5" r:id="rId7"/>
  </sheets>
  <definedNames>
    <definedName name="_xlnm.Print_Area" localSheetId="4">Copeira!$A$1:$D$141</definedName>
    <definedName name="_xlnm.Print_Area" localSheetId="5">Encarregado!$A$1:$D$141</definedName>
    <definedName name="_xlnm.Print_Area" localSheetId="3">Garçom!$A$1:$D$141</definedName>
    <definedName name="_xlnm.Print_Area" localSheetId="2">'INSUMOS - EQUIPAMENTOS'!$A$1:$I$50</definedName>
    <definedName name="_xlnm.Print_Area" localSheetId="1">'INSUMOS - MATERIAIS'!$A$1:$F$46</definedName>
    <definedName name="_xlnm.Print_Area" localSheetId="0">'Insumos - Uniforme'!$A$1:$F$51</definedName>
    <definedName name="_xlnm.Print_Area" localSheetId="6">'VALOR GLOBAL'!$A$1:$G$18</definedName>
    <definedName name="Pal_Workbook_GUID" hidden="1">"ZJCEKNZZ6MSABE3E4DMF6R63"</definedName>
    <definedName name="RiskIsInput" hidden="1">FALSE</definedName>
    <definedName name="RiskIsOptimization" hidden="1">FALSE</definedName>
    <definedName name="RiskIsOutput" hidden="1">FALSE</definedName>
    <definedName name="RiskIsStatistics" hidden="1">FALSE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8" i="21" l="1"/>
  <c r="C99" i="21"/>
  <c r="C100" i="21"/>
  <c r="C101" i="21"/>
  <c r="C97" i="21"/>
  <c r="E24" i="25"/>
  <c r="F24" i="25" s="1"/>
  <c r="E50" i="25"/>
  <c r="F50" i="25" s="1"/>
  <c r="E49" i="25"/>
  <c r="F49" i="25" s="1"/>
  <c r="E48" i="25"/>
  <c r="F48" i="25" s="1"/>
  <c r="E47" i="25"/>
  <c r="F47" i="25" s="1"/>
  <c r="E46" i="25"/>
  <c r="F46" i="25" s="1"/>
  <c r="E45" i="25"/>
  <c r="F45" i="25" s="1"/>
  <c r="E37" i="25"/>
  <c r="F37" i="25" s="1"/>
  <c r="E36" i="25"/>
  <c r="F36" i="25" s="1"/>
  <c r="E35" i="25"/>
  <c r="F35" i="25" s="1"/>
  <c r="E34" i="25"/>
  <c r="F34" i="25" s="1"/>
  <c r="E33" i="25"/>
  <c r="F33" i="25" s="1"/>
  <c r="E25" i="25"/>
  <c r="F25" i="25" s="1"/>
  <c r="E23" i="25"/>
  <c r="F23" i="25" s="1"/>
  <c r="E22" i="25"/>
  <c r="F22" i="25" s="1"/>
  <c r="E21" i="25"/>
  <c r="F21" i="25" s="1"/>
  <c r="E20" i="25"/>
  <c r="F20" i="25" s="1"/>
  <c r="E19" i="25"/>
  <c r="F19" i="25" s="1"/>
  <c r="E18" i="25"/>
  <c r="F18" i="25" s="1"/>
  <c r="F51" i="25" l="1"/>
  <c r="D113" i="24" s="1"/>
  <c r="F26" i="25"/>
  <c r="D113" i="1" s="1"/>
  <c r="F38" i="25"/>
  <c r="D113" i="21" s="1"/>
  <c r="C126" i="24" l="1"/>
  <c r="C127" i="24"/>
  <c r="C125" i="24"/>
  <c r="C123" i="24"/>
  <c r="C122" i="24"/>
  <c r="C98" i="24"/>
  <c r="C99" i="24"/>
  <c r="C100" i="24"/>
  <c r="C101" i="24"/>
  <c r="C97" i="24"/>
  <c r="C65" i="24"/>
  <c r="C66" i="24"/>
  <c r="C67" i="24"/>
  <c r="C64" i="24"/>
  <c r="C63" i="24"/>
  <c r="D63" i="24" s="1"/>
  <c r="C62" i="24"/>
  <c r="D62" i="24" s="1"/>
  <c r="C49" i="24"/>
  <c r="C55" i="24" s="1"/>
  <c r="C126" i="21"/>
  <c r="C127" i="21"/>
  <c r="C125" i="21"/>
  <c r="C123" i="21"/>
  <c r="C122" i="21"/>
  <c r="C65" i="21"/>
  <c r="C66" i="21"/>
  <c r="C67" i="21"/>
  <c r="C64" i="21"/>
  <c r="C63" i="21"/>
  <c r="C62" i="21"/>
  <c r="C49" i="21"/>
  <c r="C82" i="24"/>
  <c r="C38" i="24"/>
  <c r="D30" i="24"/>
  <c r="F38" i="23"/>
  <c r="F37" i="23"/>
  <c r="F36" i="23"/>
  <c r="F35" i="23"/>
  <c r="F34" i="23"/>
  <c r="F33" i="23"/>
  <c r="F32" i="23"/>
  <c r="F31" i="23"/>
  <c r="F47" i="23"/>
  <c r="F46" i="23"/>
  <c r="F45" i="23"/>
  <c r="F44" i="23"/>
  <c r="F43" i="23"/>
  <c r="F42" i="23"/>
  <c r="F41" i="23"/>
  <c r="F40" i="23"/>
  <c r="F39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H31" i="23"/>
  <c r="I31" i="23" s="1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E36" i="22"/>
  <c r="E37" i="22"/>
  <c r="E38" i="22"/>
  <c r="E39" i="22"/>
  <c r="E40" i="22"/>
  <c r="E41" i="22"/>
  <c r="E42" i="22"/>
  <c r="E43" i="22"/>
  <c r="E19" i="22"/>
  <c r="D30" i="21"/>
  <c r="C82" i="21"/>
  <c r="D63" i="21"/>
  <c r="C55" i="21"/>
  <c r="C83" i="21" s="1"/>
  <c r="C38" i="21"/>
  <c r="D63" i="1"/>
  <c r="D30" i="1"/>
  <c r="D48" i="1" s="1"/>
  <c r="C124" i="1"/>
  <c r="C38" i="1"/>
  <c r="C55" i="1"/>
  <c r="C74" i="1" s="1"/>
  <c r="C82" i="1"/>
  <c r="C68" i="24" l="1"/>
  <c r="D75" i="24" s="1"/>
  <c r="C124" i="24"/>
  <c r="C102" i="24"/>
  <c r="C103" i="24" s="1"/>
  <c r="D103" i="24" s="1"/>
  <c r="C124" i="21"/>
  <c r="C74" i="24"/>
  <c r="C86" i="24"/>
  <c r="D86" i="24" s="1"/>
  <c r="C39" i="24"/>
  <c r="C40" i="24" s="1"/>
  <c r="C73" i="24" s="1"/>
  <c r="C85" i="24"/>
  <c r="D85" i="24" s="1"/>
  <c r="C74" i="21"/>
  <c r="C85" i="21"/>
  <c r="D85" i="21" s="1"/>
  <c r="C86" i="21"/>
  <c r="D84" i="24"/>
  <c r="D50" i="24"/>
  <c r="D81" i="24"/>
  <c r="D100" i="24"/>
  <c r="D96" i="24"/>
  <c r="D49" i="24"/>
  <c r="D54" i="24"/>
  <c r="D98" i="24"/>
  <c r="D48" i="24"/>
  <c r="D37" i="24"/>
  <c r="D99" i="24"/>
  <c r="D82" i="24"/>
  <c r="D47" i="24"/>
  <c r="D36" i="24"/>
  <c r="D53" i="24"/>
  <c r="D52" i="24"/>
  <c r="D134" i="24"/>
  <c r="D101" i="24"/>
  <c r="D97" i="24"/>
  <c r="D51" i="24"/>
  <c r="C83" i="24"/>
  <c r="D83" i="24" s="1"/>
  <c r="H25" i="23"/>
  <c r="I25" i="23" s="1"/>
  <c r="H42" i="23"/>
  <c r="I42" i="23" s="1"/>
  <c r="H19" i="23"/>
  <c r="I19" i="23" s="1"/>
  <c r="H27" i="23"/>
  <c r="I27" i="23" s="1"/>
  <c r="H43" i="23"/>
  <c r="I43" i="23" s="1"/>
  <c r="H38" i="23"/>
  <c r="I38" i="23" s="1"/>
  <c r="H41" i="23"/>
  <c r="I41" i="23" s="1"/>
  <c r="H26" i="23"/>
  <c r="I26" i="23" s="1"/>
  <c r="H20" i="23"/>
  <c r="I20" i="23" s="1"/>
  <c r="H28" i="23"/>
  <c r="I28" i="23" s="1"/>
  <c r="H44" i="23"/>
  <c r="I44" i="23" s="1"/>
  <c r="H34" i="23"/>
  <c r="I34" i="23" s="1"/>
  <c r="H21" i="23"/>
  <c r="I21" i="23" s="1"/>
  <c r="H29" i="23"/>
  <c r="I29" i="23" s="1"/>
  <c r="H45" i="23"/>
  <c r="I45" i="23" s="1"/>
  <c r="H35" i="23"/>
  <c r="I35" i="23" s="1"/>
  <c r="H18" i="23"/>
  <c r="I18" i="23" s="1"/>
  <c r="H17" i="23"/>
  <c r="I17" i="23" s="1"/>
  <c r="H32" i="23"/>
  <c r="I32" i="23" s="1"/>
  <c r="H22" i="23"/>
  <c r="I22" i="23" s="1"/>
  <c r="H23" i="23"/>
  <c r="I23" i="23" s="1"/>
  <c r="H39" i="23"/>
  <c r="I39" i="23" s="1"/>
  <c r="H47" i="23"/>
  <c r="I47" i="23" s="1"/>
  <c r="H36" i="23"/>
  <c r="I36" i="23" s="1"/>
  <c r="H33" i="23"/>
  <c r="I33" i="23" s="1"/>
  <c r="H30" i="23"/>
  <c r="I30" i="23" s="1"/>
  <c r="H46" i="23"/>
  <c r="I46" i="23" s="1"/>
  <c r="H24" i="23"/>
  <c r="I24" i="23" s="1"/>
  <c r="H40" i="23"/>
  <c r="I40" i="23" s="1"/>
  <c r="H37" i="23"/>
  <c r="I37" i="23" s="1"/>
  <c r="E44" i="22"/>
  <c r="E46" i="22" s="1"/>
  <c r="D114" i="24" s="1"/>
  <c r="D99" i="1"/>
  <c r="C39" i="1"/>
  <c r="D39" i="1" s="1"/>
  <c r="C83" i="1"/>
  <c r="C86" i="1"/>
  <c r="C85" i="1"/>
  <c r="D85" i="1" s="1"/>
  <c r="D62" i="1"/>
  <c r="C68" i="1" s="1"/>
  <c r="D75" i="1" s="1"/>
  <c r="D100" i="21"/>
  <c r="C102" i="21"/>
  <c r="C103" i="21" s="1"/>
  <c r="D103" i="21" s="1"/>
  <c r="D62" i="21"/>
  <c r="C68" i="21" s="1"/>
  <c r="D75" i="21" s="1"/>
  <c r="D48" i="21"/>
  <c r="D37" i="21"/>
  <c r="D82" i="21"/>
  <c r="D81" i="21"/>
  <c r="D97" i="21"/>
  <c r="D83" i="21"/>
  <c r="D49" i="21"/>
  <c r="D99" i="21"/>
  <c r="D47" i="21"/>
  <c r="D36" i="21"/>
  <c r="D38" i="21" s="1"/>
  <c r="D53" i="21"/>
  <c r="D52" i="21"/>
  <c r="D51" i="21"/>
  <c r="D84" i="21"/>
  <c r="D50" i="21"/>
  <c r="D86" i="21"/>
  <c r="D54" i="21"/>
  <c r="D98" i="21"/>
  <c r="D101" i="21"/>
  <c r="D134" i="21"/>
  <c r="D96" i="21"/>
  <c r="C39" i="21"/>
  <c r="C40" i="21" s="1"/>
  <c r="C73" i="21" s="1"/>
  <c r="C102" i="1"/>
  <c r="C103" i="1" s="1"/>
  <c r="D103" i="1" s="1"/>
  <c r="D53" i="1"/>
  <c r="D134" i="1"/>
  <c r="D52" i="1"/>
  <c r="D36" i="1"/>
  <c r="D54" i="1"/>
  <c r="D98" i="1"/>
  <c r="D81" i="1"/>
  <c r="D84" i="1"/>
  <c r="D97" i="1"/>
  <c r="D51" i="1"/>
  <c r="D49" i="1"/>
  <c r="D101" i="1"/>
  <c r="D86" i="1"/>
  <c r="D96" i="1"/>
  <c r="D83" i="1"/>
  <c r="D100" i="1"/>
  <c r="D82" i="1"/>
  <c r="D50" i="1"/>
  <c r="D47" i="1"/>
  <c r="D37" i="1"/>
  <c r="D55" i="24" l="1"/>
  <c r="D74" i="24" s="1"/>
  <c r="C87" i="21"/>
  <c r="D39" i="24"/>
  <c r="C40" i="1"/>
  <c r="C73" i="1" s="1"/>
  <c r="C87" i="24"/>
  <c r="C104" i="24"/>
  <c r="C108" i="24" s="1"/>
  <c r="D102" i="24"/>
  <c r="D104" i="24" s="1"/>
  <c r="D108" i="24" s="1"/>
  <c r="D109" i="24" s="1"/>
  <c r="D137" i="24" s="1"/>
  <c r="D87" i="24"/>
  <c r="D136" i="24" s="1"/>
  <c r="D38" i="24"/>
  <c r="I48" i="23"/>
  <c r="I50" i="23" s="1"/>
  <c r="D115" i="24" s="1"/>
  <c r="D117" i="24" s="1"/>
  <c r="D138" i="24" s="1"/>
  <c r="D114" i="1"/>
  <c r="D114" i="21"/>
  <c r="C87" i="1"/>
  <c r="C104" i="1"/>
  <c r="C108" i="1" s="1"/>
  <c r="D102" i="21"/>
  <c r="D104" i="21" s="1"/>
  <c r="D108" i="21" s="1"/>
  <c r="D109" i="21" s="1"/>
  <c r="D137" i="21" s="1"/>
  <c r="C104" i="21"/>
  <c r="C108" i="21" s="1"/>
  <c r="D87" i="21"/>
  <c r="D136" i="21" s="1"/>
  <c r="D55" i="21"/>
  <c r="D74" i="21" s="1"/>
  <c r="D39" i="21"/>
  <c r="D40" i="21" s="1"/>
  <c r="D73" i="21" s="1"/>
  <c r="D55" i="1"/>
  <c r="D74" i="1" s="1"/>
  <c r="D38" i="1"/>
  <c r="D40" i="1" s="1"/>
  <c r="D73" i="1" s="1"/>
  <c r="D102" i="1"/>
  <c r="D104" i="1" s="1"/>
  <c r="D108" i="1" s="1"/>
  <c r="D109" i="1" s="1"/>
  <c r="D137" i="1" s="1"/>
  <c r="D87" i="1"/>
  <c r="D136" i="1" s="1"/>
  <c r="D40" i="24" l="1"/>
  <c r="D73" i="24" s="1"/>
  <c r="D76" i="24" s="1"/>
  <c r="D135" i="24" s="1"/>
  <c r="D139" i="24"/>
  <c r="D122" i="24"/>
  <c r="D123" i="24" s="1"/>
  <c r="D76" i="21"/>
  <c r="D135" i="21" s="1"/>
  <c r="D115" i="21"/>
  <c r="D117" i="21" s="1"/>
  <c r="D115" i="1"/>
  <c r="D117" i="1" s="1"/>
  <c r="D76" i="1"/>
  <c r="D135" i="1" s="1"/>
  <c r="D124" i="24" l="1"/>
  <c r="D128" i="24" s="1"/>
  <c r="D140" i="24" s="1"/>
  <c r="D141" i="24" s="1"/>
  <c r="E16" i="5" s="1"/>
  <c r="D127" i="24"/>
  <c r="D126" i="24"/>
  <c r="D125" i="24"/>
  <c r="D138" i="21"/>
  <c r="D139" i="21" s="1"/>
  <c r="D122" i="21"/>
  <c r="D123" i="21" s="1"/>
  <c r="D138" i="1"/>
  <c r="D139" i="1" s="1"/>
  <c r="D122" i="1"/>
  <c r="D123" i="1" s="1"/>
  <c r="D124" i="21" l="1"/>
  <c r="D128" i="21" s="1"/>
  <c r="D140" i="21" s="1"/>
  <c r="D141" i="21" s="1"/>
  <c r="D125" i="1"/>
  <c r="D127" i="1"/>
  <c r="D124" i="1"/>
  <c r="D128" i="1" s="1"/>
  <c r="D140" i="1" s="1"/>
  <c r="D141" i="1" s="1"/>
  <c r="D126" i="1"/>
  <c r="D125" i="21"/>
  <c r="D126" i="21"/>
  <c r="D127" i="21"/>
  <c r="F16" i="5" l="1"/>
  <c r="G16" i="5" s="1"/>
  <c r="E15" i="5"/>
  <c r="F15" i="5" s="1"/>
  <c r="G15" i="5" s="1"/>
  <c r="E14" i="5"/>
  <c r="F14" i="5" s="1"/>
  <c r="F17" i="5" l="1"/>
  <c r="G14" i="5"/>
  <c r="G17" i="5" s="1"/>
</calcChain>
</file>

<file path=xl/sharedStrings.xml><?xml version="1.0" encoding="utf-8"?>
<sst xmlns="http://schemas.openxmlformats.org/spreadsheetml/2006/main" count="1162" uniqueCount="275">
  <si>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</si>
  <si>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</si>
  <si>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</si>
  <si>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</si>
  <si>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</si>
  <si>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</si>
  <si>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</si>
  <si>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</si>
  <si>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</si>
  <si>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</si>
  <si>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</si>
  <si>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</si>
  <si>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</si>
  <si>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</si>
  <si>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</si>
  <si>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</si>
  <si>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</si>
  <si>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</si>
  <si>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</si>
  <si>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</si>
  <si>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</si>
  <si>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</si>
  <si>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</si>
  <si>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</si>
  <si>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</si>
  <si>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</si>
  <si>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</si>
  <si>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</si>
  <si>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</si>
  <si>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</si>
  <si>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</si>
  <si>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</si>
  <si>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</si>
  <si>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</si>
  <si>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</si>
  <si>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</si>
  <si>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</si>
  <si>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</si>
  <si>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</si>
  <si>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</si>
  <si>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</si>
  <si>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</si>
  <si>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</si>
  <si>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</si>
  <si>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</si>
  <si>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</si>
  <si>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</si>
  <si>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</si>
  <si>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</si>
  <si>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</si>
  <si>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</si>
  <si>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</si>
  <si>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</si>
  <si>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</si>
  <si>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</si>
  <si>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</si>
  <si>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</si>
  <si>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</si>
  <si>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</si>
  <si>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</si>
  <si>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</si>
  <si>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</si>
  <si>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</si>
  <si>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</si>
  <si>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</si>
  <si>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</si>
  <si>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</si>
  <si>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</si>
  <si>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</si>
  <si>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</si>
  <si>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</si>
  <si>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</si>
  <si>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</si>
  <si>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</si>
  <si>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</si>
  <si>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</si>
  <si>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</si>
  <si>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</si>
  <si>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</si>
  <si>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</si>
  <si>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</si>
  <si>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</si>
  <si>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</si>
  <si>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</si>
  <si>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</si>
  <si>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</si>
  <si>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</si>
  <si>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</si>
  <si>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</si>
  <si>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</si>
  <si>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</si>
  <si>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</si>
  <si>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</si>
  <si>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</si>
  <si>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</si>
  <si>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</si>
  <si>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</si>
  <si>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</si>
  <si>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</si>
  <si>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</si>
  <si>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</si>
  <si>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</si>
  <si>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</si>
  <si>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</si>
  <si>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</si>
  <si>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</si>
  <si>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</si>
  <si>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</si>
  <si>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</si>
  <si>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</si>
  <si>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</si>
  <si>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</si>
  <si>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</si>
  <si>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</si>
  <si>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</si>
  <si>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</si>
  <si>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</si>
  <si>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</si>
  <si>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</si>
  <si>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</si>
  <si>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</si>
  <si>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</si>
  <si>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</si>
  <si>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</si>
  <si>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</si>
  <si>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</si>
  <si>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Brasília/DF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</si>
  <si>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</si>
  <si>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</si>
  <si>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</si>
  <si>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</si>
  <si>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</si>
  <si>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</si>
  <si>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</si>
  <si>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</si>
  <si>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</si>
  <si>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</si>
  <si>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</si>
  <si>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</si>
  <si>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</si>
  <si>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 xml:space="preserve">Auxílio Funeral </t>
  </si>
  <si>
    <t>Outros (Especificar)</t>
  </si>
  <si>
    <t>Uniformes</t>
  </si>
  <si>
    <t>Auxílio odontológico</t>
  </si>
  <si>
    <t>Copeiragem</t>
  </si>
  <si>
    <t>Garçom</t>
  </si>
  <si>
    <t>Materiais</t>
  </si>
  <si>
    <t>Equipamentos</t>
  </si>
  <si>
    <t>Açúcar Cristal</t>
  </si>
  <si>
    <t>Açúcar Refinado</t>
  </si>
  <si>
    <t>Adoçante Líquido</t>
  </si>
  <si>
    <t>Água sanitária</t>
  </si>
  <si>
    <t>Álcool 70</t>
  </si>
  <si>
    <t>Desinfetante</t>
  </si>
  <si>
    <t>Esponja dupla face</t>
  </si>
  <si>
    <t>Esponja de aço</t>
  </si>
  <si>
    <t>Sabão em barra 200g</t>
  </si>
  <si>
    <t>Limpador Multiuso</t>
  </si>
  <si>
    <t>Sabão em pó</t>
  </si>
  <si>
    <t>Leiteira (fervedor) de alumínio de 1L</t>
  </si>
  <si>
    <t>Garrafa térmica 1 litro</t>
  </si>
  <si>
    <t>Garrafa térmica 2 litros</t>
  </si>
  <si>
    <t>Porta copos metálico</t>
  </si>
  <si>
    <t>Colher para arroz</t>
  </si>
  <si>
    <t>Concha</t>
  </si>
  <si>
    <t>Jarra de vidro de 2 litros</t>
  </si>
  <si>
    <t>Rodinho de pia</t>
  </si>
  <si>
    <t>PLANILHA ESTIMATIVA PARA O CUSTO MENSAL DOS INSUMOS (MÓDULO 5 – INSUMOS DIVERSOS)</t>
  </si>
  <si>
    <t>PLANILHA 02</t>
  </si>
  <si>
    <t>(A)</t>
  </si>
  <si>
    <t>(B)</t>
  </si>
  <si>
    <t>(C)</t>
  </si>
  <si>
    <t>(D)</t>
  </si>
  <si>
    <t>(E = D X C)</t>
  </si>
  <si>
    <t>Material</t>
  </si>
  <si>
    <t>Unidade de medida</t>
  </si>
  <si>
    <t>Média Mensal</t>
  </si>
  <si>
    <t>Valor Unitário R$</t>
  </si>
  <si>
    <t>Valor total por mês</t>
  </si>
  <si>
    <t>R$</t>
  </si>
  <si>
    <t>Litro</t>
  </si>
  <si>
    <t>Unidade</t>
  </si>
  <si>
    <t>I) VALOR MENSAL A APROPRIAR</t>
  </si>
  <si>
    <t>II) QUANTIDADE DE PROFISSIONAIS A SEREM ALOCADOS</t>
  </si>
  <si>
    <t>III) VALOR MENSAL A APROPRIAR POR PROFISSIONAL ALOCADO (I / II)</t>
  </si>
  <si>
    <t xml:space="preserve">Nº Processo </t>
  </si>
  <si>
    <t>PLANILHA 03</t>
  </si>
  <si>
    <t>MÁQUINAS E EQUIPAMENTOS</t>
  </si>
  <si>
    <t>(E) = [(60/D) * C]</t>
  </si>
  <si>
    <t>(F)</t>
  </si>
  <si>
    <t>(G = F X E)</t>
  </si>
  <si>
    <t>(H = G / 60)</t>
  </si>
  <si>
    <t>Item</t>
  </si>
  <si>
    <t>QTD</t>
  </si>
  <si>
    <t>Vida Útil (Meses)</t>
  </si>
  <si>
    <t>QTD a ser utilizada no período máximo vigência do contrato (60 meses)</t>
  </si>
  <si>
    <t>Valor unitário R$</t>
  </si>
  <si>
    <t>Valor total R$</t>
  </si>
  <si>
    <t>Valor mensal a apropriar R$</t>
  </si>
  <si>
    <t>Kg</t>
  </si>
  <si>
    <t>Frasco com 100ml</t>
  </si>
  <si>
    <t>Caixa com 30 unidades</t>
  </si>
  <si>
    <t>Pacote com 50 unidades</t>
  </si>
  <si>
    <t>Pacote com 100 unidades</t>
  </si>
  <si>
    <t>TOTAL</t>
  </si>
  <si>
    <t>MATERIAL DE CONSUMO (Item 8 do Termo de Referência)</t>
  </si>
  <si>
    <t>Garçom /Garçonete - 44 horas semanais</t>
  </si>
  <si>
    <t>Copeiro(a) - 44 horas semanais</t>
  </si>
  <si>
    <t>Encarregado (a) - 44 horas semanais</t>
  </si>
  <si>
    <t>Encarregado</t>
  </si>
  <si>
    <t>Copeira</t>
  </si>
  <si>
    <t>LOGOTIPO</t>
  </si>
  <si>
    <t>RAZÃO SOCIAL:</t>
  </si>
  <si>
    <t>CNPJ:</t>
  </si>
  <si>
    <t>ENDEREÇO:</t>
  </si>
  <si>
    <t>FONE:</t>
  </si>
  <si>
    <t>50500.058730/2021-70</t>
  </si>
  <si>
    <t>ANEXO II-A</t>
  </si>
  <si>
    <t>(F = E / 12)</t>
  </si>
  <si>
    <t>Descrição</t>
  </si>
  <si>
    <t>QTD Anual</t>
  </si>
  <si>
    <t>Valor total por mês R$</t>
  </si>
  <si>
    <t>UND</t>
  </si>
  <si>
    <t>Sapato</t>
  </si>
  <si>
    <t>PAR</t>
  </si>
  <si>
    <t>VALOR MENSAL A APROPRIAR</t>
  </si>
  <si>
    <t>UNIFORMES - Garçom (Anexo V do Termo de Referência)</t>
  </si>
  <si>
    <t>Calça social</t>
  </si>
  <si>
    <t>Paletó / blazer feminino</t>
  </si>
  <si>
    <t>Colete preto</t>
  </si>
  <si>
    <t>Camisa confeccionada em tecido 100% algodão</t>
  </si>
  <si>
    <t xml:space="preserve"> Cinto de couro</t>
  </si>
  <si>
    <t>Meia</t>
  </si>
  <si>
    <t>Gravata</t>
  </si>
  <si>
    <t>UNIFORMES - Copeira (Anexo V do Termo de Referência)</t>
  </si>
  <si>
    <t>Touca capilar</t>
  </si>
  <si>
    <t>UNIFORMES - Encarregado (Anexo V do Termo de Referência)</t>
  </si>
  <si>
    <t>Café moído, categoria superior (Nível de Qualidade de 6,0 a 7,3 pontos, classificação ABIC)</t>
  </si>
  <si>
    <t>Chá de sabores variados</t>
  </si>
  <si>
    <t>Copo de bioplástico 100% biodegradável e reciclável, descartável, capacidade de 60 ml</t>
  </si>
  <si>
    <t xml:space="preserve">Copo de bioplástico 100% biodegradável e reciclável, descartável, capacidade de 180 ml
</t>
  </si>
  <si>
    <t>Coador de pano para cafeteira industrial (de 10 L e de 6 L)</t>
  </si>
  <si>
    <t>Coador de papel para cafeteira (capacidade para 30 xícaras)</t>
  </si>
  <si>
    <t>Forro de bandeja de plástico 100% vinil (40 cm)</t>
  </si>
  <si>
    <t>Guardanapo de papel 100% celulose, hidrossolúvel, macio, folha dupla, 33 cm x 33 cm.</t>
  </si>
  <si>
    <t xml:space="preserve">Detergente líquido biodegradável </t>
  </si>
  <si>
    <t>Flanela branca 40x60cm</t>
  </si>
  <si>
    <t>Pano de chão tipo saco, alvejado, duplo, com barrado feito, 100% algodão, dimensões mínimas: 400 mm x 700 mm.</t>
  </si>
  <si>
    <t>Pano de prato - 100 % algodão - embainhado nas laterais, lavável, na cor branca, dimensões mínimas: 400 mm x 700 mm</t>
  </si>
  <si>
    <t>Saco de lixo 40 L - para uso doméstico de polietileno, preto reforçado, especificações de acordo com a NBR 9191.</t>
  </si>
  <si>
    <t>Saco de lixo 100 L - para uso doméstico de polietileno, preto reforçado, especificações de acordo com a NBR 9191.</t>
  </si>
  <si>
    <t>Açucareiro inox com tampa e pá, capacidade 250g</t>
  </si>
  <si>
    <t>Balde de plástico reforçado de 5 litros</t>
  </si>
  <si>
    <t>Bandeja inox, redonda, com 40 cm de diâmetro</t>
  </si>
  <si>
    <t>Bule de inox com bico longo e capacidade mínima de 400 ml</t>
  </si>
  <si>
    <t>Cafeteira elétrica, capacidade para 30 xícaras, 220V, amperagem máxima 15A, potência máxima 1000W.</t>
  </si>
  <si>
    <t>Leiteira (fervedor) de alumínio de 3 L</t>
  </si>
  <si>
    <t>Colher para café - inox</t>
  </si>
  <si>
    <t>Colher para chá - inox</t>
  </si>
  <si>
    <t>Copo de vidro de 330 ml, liso, transparente, sem gravuras, espessura de 2mm</t>
  </si>
  <si>
    <t>Faca para refeição - inox</t>
  </si>
  <si>
    <t>Garfo para refeição - inox</t>
  </si>
  <si>
    <t>Prato para refeição branco</t>
  </si>
  <si>
    <t>Jarra para água em inox, com capacidade de 2 litros</t>
  </si>
  <si>
    <t>Máquina industrial de preparar café, capacidade de 6L, 1 depósito,  termostato regulável, tensão de 220V, amperagem máxima 15A  e  potência 1300W</t>
  </si>
  <si>
    <t>Pote plástico para açúcar</t>
  </si>
  <si>
    <t>Pote plástico para café</t>
  </si>
  <si>
    <t>Prato de sobremesa branco</t>
  </si>
  <si>
    <t>Xícara com pires para café branca, lisa, com capacidade de aproximadamente 60 ml</t>
  </si>
  <si>
    <t>Xícara com pires para chá branca, lisa, com capacidade de aproximadamente 100 ml</t>
  </si>
  <si>
    <t>Escada de alumínio de 3 degraus</t>
  </si>
  <si>
    <t>Faca para sobremesa - inox</t>
  </si>
  <si>
    <t>Garfo para sobremesa - inox</t>
  </si>
  <si>
    <t>Tigela de louça branca multiuso 24 cm</t>
  </si>
  <si>
    <t>23/2021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</si>
</sst>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  <numFmt numFmtId="166" formatCode="#,##0_ ;\-#,##0\ "/>
  </numFmts>
  <fonts count="3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9"/>
      <name val="Ecofont Vera Sans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sz val="10"/>
      <color theme="1"/>
      <name val="Times New Roman"/>
      <family val="1"/>
    </font>
    <font>
      <b/>
      <sz val="11"/>
      <color theme="1"/>
      <name val="Ecofont Vera Sans"/>
      <family val="2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8"/>
      <color theme="1"/>
      <name val="Ecofont Vera Sans"/>
      <family val="2"/>
    </font>
    <font>
      <sz val="8"/>
      <color theme="1"/>
      <name val="Ecofont Vera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165" fontId="14" fillId="0" borderId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0" fontId="14" fillId="0" borderId="0"/>
    <xf numFmtId="0" fontId="17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262">
    <xf numFmtId="0" fontId="0" fillId="0" borderId="0" xfId="0"/>
    <xf numFmtId="0" fontId="18" fillId="0" borderId="0" xfId="0" applyFont="1"/>
    <xf numFmtId="0" fontId="18" fillId="2" borderId="1" xfId="0" applyFont="1" applyFill="1" applyBorder="1" applyAlignment="1" applyProtection="1">
      <alignment wrapText="1"/>
      <protection hidden="1"/>
    </xf>
    <xf numFmtId="0" fontId="19" fillId="2" borderId="1" xfId="0" applyFont="1" applyFill="1" applyBorder="1" applyAlignment="1" applyProtection="1">
      <alignment horizontal="center" vertical="top" wrapText="1"/>
      <protection hidden="1"/>
    </xf>
    <xf numFmtId="0" fontId="20" fillId="0" borderId="0" xfId="0" applyFont="1" applyProtection="1">
      <protection hidden="1"/>
    </xf>
    <xf numFmtId="44" fontId="18" fillId="3" borderId="1" xfId="1" applyFont="1" applyFill="1" applyBorder="1" applyAlignment="1" applyProtection="1">
      <alignment horizontal="center" vertical="center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0" fontId="20" fillId="0" borderId="0" xfId="0" applyFont="1" applyProtection="1">
      <protection locked="0"/>
    </xf>
    <xf numFmtId="0" fontId="18" fillId="0" borderId="0" xfId="0" applyFont="1" applyBorder="1" applyAlignment="1" applyProtection="1">
      <alignment horizontal="center" vertical="center" wrapText="1"/>
      <protection hidden="1"/>
    </xf>
    <xf numFmtId="0" fontId="19" fillId="4" borderId="1" xfId="0" applyFont="1" applyFill="1" applyBorder="1" applyAlignment="1" applyProtection="1">
      <alignment horizont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44" fontId="19" fillId="2" borderId="1" xfId="1" applyFont="1" applyFill="1" applyBorder="1" applyAlignment="1" applyProtection="1">
      <alignment horizontal="center" wrapText="1"/>
      <protection hidden="1"/>
    </xf>
    <xf numFmtId="0" fontId="18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19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19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9" fillId="2" borderId="1" xfId="1" applyFont="1" applyFill="1" applyBorder="1" applyAlignment="1" applyProtection="1">
      <alignment horizontal="center" vertical="top" wrapText="1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vertical="top" wrapText="1"/>
      <protection hidden="1"/>
    </xf>
    <xf numFmtId="44" fontId="18" fillId="3" borderId="1" xfId="1" applyFont="1" applyFill="1" applyBorder="1" applyAlignment="1" applyProtection="1">
      <alignment horizontal="center" wrapText="1"/>
      <protection hidden="1"/>
    </xf>
    <xf numFmtId="164" fontId="19" fillId="2" borderId="1" xfId="9" applyNumberFormat="1" applyFont="1" applyFill="1" applyBorder="1" applyAlignment="1" applyProtection="1">
      <alignment horizontal="center" wrapText="1"/>
      <protection hidden="1"/>
    </xf>
    <xf numFmtId="10" fontId="19" fillId="2" borderId="1" xfId="9" applyNumberFormat="1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center" vertical="top" wrapText="1"/>
      <protection hidden="1"/>
    </xf>
    <xf numFmtId="10" fontId="18" fillId="3" borderId="1" xfId="1" applyNumberFormat="1" applyFont="1" applyFill="1" applyBorder="1" applyAlignment="1" applyProtection="1">
      <alignment horizontal="center" wrapText="1"/>
      <protection hidden="1"/>
    </xf>
    <xf numFmtId="10" fontId="19" fillId="2" borderId="1" xfId="1" applyNumberFormat="1" applyFont="1" applyFill="1" applyBorder="1" applyAlignment="1" applyProtection="1">
      <alignment horizontal="center" wrapText="1"/>
      <protection hidden="1"/>
    </xf>
    <xf numFmtId="0" fontId="20" fillId="0" borderId="0" xfId="0" applyFont="1" applyAlignment="1" applyProtection="1">
      <protection hidden="1"/>
    </xf>
    <xf numFmtId="0" fontId="18" fillId="0" borderId="1" xfId="0" applyFont="1" applyBorder="1" applyAlignment="1" applyProtection="1">
      <alignment vertical="top" wrapText="1"/>
      <protection hidden="1"/>
    </xf>
    <xf numFmtId="44" fontId="19" fillId="0" borderId="1" xfId="1" applyFont="1" applyBorder="1" applyAlignment="1" applyProtection="1">
      <alignment horizontal="center" vertical="center" wrapText="1"/>
      <protection hidden="1"/>
    </xf>
    <xf numFmtId="44" fontId="20" fillId="0" borderId="0" xfId="0" applyNumberFormat="1" applyFont="1" applyProtection="1">
      <protection hidden="1"/>
    </xf>
    <xf numFmtId="0" fontId="20" fillId="0" borderId="0" xfId="0" applyFont="1" applyBorder="1" applyProtection="1"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19" fillId="2" borderId="1" xfId="0" applyFont="1" applyFill="1" applyBorder="1" applyAlignment="1" applyProtection="1">
      <alignment horizontal="center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0" borderId="3" xfId="0" applyFont="1" applyBorder="1" applyProtection="1"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2" xfId="0" applyFont="1" applyBorder="1" applyAlignment="1" applyProtection="1">
      <alignment horizontal="center" wrapText="1"/>
      <protection hidden="1"/>
    </xf>
    <xf numFmtId="0" fontId="19" fillId="0" borderId="0" xfId="0" applyFont="1" applyBorder="1" applyAlignment="1" applyProtection="1">
      <alignment horizontal="center" wrapText="1"/>
      <protection hidden="1"/>
    </xf>
    <xf numFmtId="0" fontId="10" fillId="3" borderId="4" xfId="0" applyFont="1" applyFill="1" applyBorder="1" applyAlignment="1"/>
    <xf numFmtId="0" fontId="18" fillId="3" borderId="1" xfId="0" applyFont="1" applyFill="1" applyBorder="1" applyAlignment="1" applyProtection="1">
      <alignment horizontal="center" wrapText="1"/>
      <protection hidden="1"/>
    </xf>
    <xf numFmtId="10" fontId="19" fillId="3" borderId="1" xfId="9" applyNumberFormat="1" applyFont="1" applyFill="1" applyBorder="1" applyAlignment="1" applyProtection="1">
      <alignment horizontal="center" wrapText="1"/>
      <protection hidden="1"/>
    </xf>
    <xf numFmtId="0" fontId="20" fillId="0" borderId="3" xfId="0" applyFont="1" applyBorder="1" applyProtection="1">
      <protection locked="0"/>
    </xf>
    <xf numFmtId="0" fontId="20" fillId="0" borderId="5" xfId="0" applyFont="1" applyBorder="1" applyProtection="1">
      <protection locked="0"/>
    </xf>
    <xf numFmtId="0" fontId="20" fillId="0" borderId="0" xfId="0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0" fillId="0" borderId="0" xfId="0" applyFont="1" applyProtection="1">
      <protection hidden="1"/>
    </xf>
    <xf numFmtId="0" fontId="18" fillId="0" borderId="1" xfId="0" applyFont="1" applyBorder="1" applyAlignment="1" applyProtection="1">
      <alignment vertical="center" wrapText="1"/>
      <protection hidden="1"/>
    </xf>
    <xf numFmtId="0" fontId="20" fillId="0" borderId="0" xfId="0" applyFont="1" applyProtection="1">
      <protection hidden="1"/>
    </xf>
    <xf numFmtId="0" fontId="18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8" fillId="0" borderId="0" xfId="0" applyFont="1" applyProtection="1">
      <protection locked="0"/>
    </xf>
    <xf numFmtId="0" fontId="18" fillId="3" borderId="1" xfId="0" applyFont="1" applyFill="1" applyBorder="1" applyAlignment="1" applyProtection="1">
      <alignment horizontal="center" vertical="center" wrapText="1"/>
      <protection hidden="1"/>
    </xf>
    <xf numFmtId="10" fontId="18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Protection="1"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164" fontId="18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8" fillId="3" borderId="1" xfId="9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Protection="1">
      <protection locked="0"/>
    </xf>
    <xf numFmtId="3" fontId="23" fillId="3" borderId="1" xfId="0" applyNumberFormat="1" applyFont="1" applyFill="1" applyBorder="1" applyAlignment="1">
      <alignment horizontal="center" vertical="center" wrapText="1"/>
    </xf>
    <xf numFmtId="44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0" borderId="0" xfId="0" applyFont="1" applyProtection="1"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14" fontId="1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1" xfId="0" applyFont="1" applyFill="1" applyBorder="1" applyAlignment="1" applyProtection="1">
      <alignment horizontal="center" vertical="center" wrapText="1"/>
      <protection hidden="1"/>
    </xf>
    <xf numFmtId="0" fontId="20" fillId="3" borderId="0" xfId="0" applyFont="1" applyFill="1" applyBorder="1" applyAlignment="1" applyProtection="1">
      <alignment horizontal="center" vertical="center" wrapText="1"/>
      <protection hidden="1"/>
    </xf>
    <xf numFmtId="0" fontId="20" fillId="3" borderId="0" xfId="0" applyFont="1" applyFill="1" applyBorder="1" applyAlignment="1" applyProtection="1">
      <alignment horizontal="left" vertical="top" wrapText="1"/>
      <protection hidden="1"/>
    </xf>
    <xf numFmtId="0" fontId="18" fillId="3" borderId="0" xfId="0" applyFont="1" applyFill="1" applyBorder="1" applyAlignment="1" applyProtection="1">
      <alignment horizontal="center" vertical="center" wrapText="1"/>
      <protection hidden="1"/>
    </xf>
    <xf numFmtId="0" fontId="24" fillId="3" borderId="0" xfId="0" applyFont="1" applyFill="1" applyBorder="1" applyAlignment="1" applyProtection="1">
      <alignment vertical="center" wrapText="1"/>
      <protection hidden="1"/>
    </xf>
    <xf numFmtId="0" fontId="19" fillId="3" borderId="1" xfId="0" applyFont="1" applyFill="1" applyBorder="1" applyAlignment="1" applyProtection="1">
      <alignment horizontal="center" wrapText="1"/>
      <protection hidden="1"/>
    </xf>
    <xf numFmtId="44" fontId="18" fillId="3" borderId="1" xfId="1" applyFont="1" applyFill="1" applyBorder="1" applyAlignment="1" applyProtection="1">
      <alignment horizontal="center" wrapText="1"/>
      <protection locked="0"/>
    </xf>
    <xf numFmtId="44" fontId="19" fillId="3" borderId="1" xfId="1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vertical="center" wrapText="1"/>
      <protection hidden="1"/>
    </xf>
    <xf numFmtId="0" fontId="19" fillId="3" borderId="1" xfId="0" applyFont="1" applyFill="1" applyBorder="1" applyAlignment="1" applyProtection="1">
      <alignment horizontal="center" vertical="top" wrapText="1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2" xfId="0" applyFont="1" applyBorder="1" applyAlignment="1" applyProtection="1">
      <alignment horizontal="center" wrapText="1"/>
      <protection hidden="1"/>
    </xf>
    <xf numFmtId="0" fontId="19" fillId="0" borderId="0" xfId="0" applyFont="1" applyBorder="1" applyAlignment="1" applyProtection="1">
      <alignment horizontal="center" wrapText="1"/>
      <protection hidden="1"/>
    </xf>
    <xf numFmtId="0" fontId="19" fillId="3" borderId="1" xfId="0" applyFont="1" applyFill="1" applyBorder="1" applyAlignment="1" applyProtection="1">
      <alignment horizontal="center" vertical="center" wrapText="1"/>
      <protection hidden="1"/>
    </xf>
    <xf numFmtId="0" fontId="19" fillId="2" borderId="1" xfId="0" applyFont="1" applyFill="1" applyBorder="1" applyAlignment="1" applyProtection="1">
      <alignment horizontal="center" vertical="top" wrapText="1"/>
      <protection hidden="1"/>
    </xf>
    <xf numFmtId="0" fontId="19" fillId="4" borderId="1" xfId="0" applyFont="1" applyFill="1" applyBorder="1" applyAlignment="1" applyProtection="1">
      <alignment horizontal="center" wrapText="1"/>
      <protection hidden="1"/>
    </xf>
    <xf numFmtId="0" fontId="19" fillId="2" borderId="1" xfId="0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19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2" xfId="0" applyFont="1" applyBorder="1" applyAlignment="1" applyProtection="1">
      <alignment horizontal="center" wrapText="1"/>
      <protection hidden="1"/>
    </xf>
    <xf numFmtId="0" fontId="19" fillId="0" borderId="0" xfId="0" applyFont="1" applyBorder="1" applyAlignment="1" applyProtection="1">
      <alignment horizontal="center" wrapText="1"/>
      <protection hidden="1"/>
    </xf>
    <xf numFmtId="0" fontId="19" fillId="2" borderId="1" xfId="0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19" fillId="4" borderId="1" xfId="0" applyFont="1" applyFill="1" applyBorder="1" applyAlignment="1" applyProtection="1">
      <alignment horizontal="center" wrapText="1"/>
      <protection hidden="1"/>
    </xf>
    <xf numFmtId="0" fontId="19" fillId="3" borderId="1" xfId="0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8" fillId="5" borderId="1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wrapText="1"/>
      <protection hidden="1"/>
    </xf>
    <xf numFmtId="0" fontId="20" fillId="0" borderId="2" xfId="0" applyFont="1" applyBorder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center" vertical="center" wrapText="1"/>
      <protection hidden="1"/>
    </xf>
    <xf numFmtId="0" fontId="19" fillId="0" borderId="12" xfId="0" applyFont="1" applyBorder="1" applyAlignment="1" applyProtection="1">
      <alignment horizontal="center" vertical="center" wrapText="1"/>
      <protection hidden="1"/>
    </xf>
    <xf numFmtId="0" fontId="19" fillId="0" borderId="10" xfId="0" applyFont="1" applyBorder="1" applyAlignment="1" applyProtection="1">
      <alignment horizontal="center" vertical="center" wrapText="1"/>
      <protection hidden="1"/>
    </xf>
    <xf numFmtId="0" fontId="19" fillId="0" borderId="14" xfId="0" applyFont="1" applyBorder="1" applyAlignment="1" applyProtection="1">
      <alignment horizontal="center" vertical="center" wrapText="1"/>
      <protection hidden="1"/>
    </xf>
    <xf numFmtId="0" fontId="19" fillId="0" borderId="5" xfId="0" applyFont="1" applyBorder="1" applyAlignment="1" applyProtection="1">
      <alignment horizontal="center" vertical="center" wrapText="1"/>
      <protection hidden="1"/>
    </xf>
    <xf numFmtId="0" fontId="19" fillId="0" borderId="6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44" fontId="20" fillId="0" borderId="1" xfId="0" applyNumberFormat="1" applyFont="1" applyBorder="1" applyAlignment="1" applyProtection="1">
      <alignment horizontal="center" vertical="center" wrapText="1"/>
      <protection hidden="1"/>
    </xf>
    <xf numFmtId="44" fontId="26" fillId="0" borderId="15" xfId="0" applyNumberFormat="1" applyFont="1" applyBorder="1" applyAlignment="1" applyProtection="1">
      <alignment wrapText="1"/>
      <protection hidden="1"/>
    </xf>
    <xf numFmtId="0" fontId="20" fillId="0" borderId="0" xfId="0" applyFont="1" applyAlignment="1" applyProtection="1">
      <alignment vertical="center" wrapText="1"/>
      <protection hidden="1"/>
    </xf>
    <xf numFmtId="0" fontId="28" fillId="0" borderId="1" xfId="0" applyFont="1" applyBorder="1" applyAlignment="1" applyProtection="1">
      <alignment horizontal="center" vertical="center" wrapText="1"/>
      <protection hidden="1"/>
    </xf>
    <xf numFmtId="0" fontId="28" fillId="0" borderId="5" xfId="0" applyFont="1" applyBorder="1" applyAlignment="1" applyProtection="1">
      <alignment horizontal="center" vertical="center" wrapText="1"/>
      <protection hidden="1"/>
    </xf>
    <xf numFmtId="0" fontId="28" fillId="0" borderId="14" xfId="0" applyFont="1" applyBorder="1" applyAlignment="1" applyProtection="1">
      <alignment horizontal="center" vertical="center" wrapText="1"/>
      <protection hidden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44" fontId="29" fillId="0" borderId="1" xfId="0" applyNumberFormat="1" applyFont="1" applyBorder="1" applyAlignment="1" applyProtection="1">
      <alignment horizontal="center" vertical="center" wrapText="1"/>
      <protection hidden="1"/>
    </xf>
    <xf numFmtId="44" fontId="28" fillId="0" borderId="15" xfId="0" applyNumberFormat="1" applyFont="1" applyBorder="1" applyAlignment="1" applyProtection="1">
      <alignment horizontal="center" vertical="center" wrapText="1"/>
      <protection hidden="1"/>
    </xf>
    <xf numFmtId="166" fontId="29" fillId="0" borderId="1" xfId="18" applyNumberFormat="1" applyFont="1" applyBorder="1" applyAlignment="1" applyProtection="1">
      <alignment horizontal="center" vertical="center" wrapText="1"/>
      <protection hidden="1"/>
    </xf>
    <xf numFmtId="44" fontId="26" fillId="0" borderId="1" xfId="0" applyNumberFormat="1" applyFont="1" applyBorder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1" fontId="20" fillId="0" borderId="1" xfId="0" applyNumberFormat="1" applyFont="1" applyBorder="1" applyAlignment="1" applyProtection="1">
      <alignment horizontal="center" wrapText="1"/>
      <protection hidden="1"/>
    </xf>
    <xf numFmtId="4" fontId="18" fillId="5" borderId="1" xfId="0" applyNumberFormat="1" applyFont="1" applyFill="1" applyBorder="1" applyAlignment="1" applyProtection="1">
      <alignment horizontal="center" vertical="center" wrapText="1"/>
      <protection hidden="1"/>
    </xf>
    <xf numFmtId="14" fontId="18" fillId="5" borderId="1" xfId="0" applyNumberFormat="1" applyFont="1" applyFill="1" applyBorder="1" applyAlignment="1" applyProtection="1">
      <alignment horizontal="center" vertical="center" wrapText="1"/>
      <protection locked="0"/>
    </xf>
    <xf numFmtId="44" fontId="18" fillId="5" borderId="1" xfId="1" applyFont="1" applyFill="1" applyBorder="1" applyAlignment="1" applyProtection="1">
      <alignment horizontal="center" wrapText="1"/>
      <protection locked="0"/>
    </xf>
    <xf numFmtId="10" fontId="18" fillId="5" borderId="1" xfId="9" applyNumberFormat="1" applyFont="1" applyFill="1" applyBorder="1" applyAlignment="1" applyProtection="1">
      <alignment horizontal="center" wrapText="1"/>
      <protection locked="0"/>
    </xf>
    <xf numFmtId="10" fontId="18" fillId="5" borderId="1" xfId="9" applyNumberFormat="1" applyFont="1" applyFill="1" applyBorder="1" applyAlignment="1" applyProtection="1">
      <alignment horizontal="center" vertical="center" wrapText="1"/>
      <protection locked="0"/>
    </xf>
    <xf numFmtId="0" fontId="18" fillId="3" borderId="11" xfId="0" applyFont="1" applyFill="1" applyBorder="1" applyProtection="1">
      <protection locked="0"/>
    </xf>
    <xf numFmtId="0" fontId="18" fillId="3" borderId="2" xfId="0" applyFont="1" applyFill="1" applyBorder="1" applyProtection="1">
      <protection locked="0"/>
    </xf>
    <xf numFmtId="0" fontId="20" fillId="3" borderId="3" xfId="0" applyFont="1" applyFill="1" applyBorder="1" applyProtection="1">
      <protection locked="0"/>
    </xf>
    <xf numFmtId="0" fontId="20" fillId="3" borderId="5" xfId="0" applyFont="1" applyFill="1" applyBorder="1" applyProtection="1">
      <protection locked="0"/>
    </xf>
    <xf numFmtId="0" fontId="20" fillId="3" borderId="0" xfId="0" applyFont="1" applyFill="1" applyProtection="1">
      <protection locked="0"/>
    </xf>
    <xf numFmtId="0" fontId="20" fillId="3" borderId="6" xfId="0" applyFont="1" applyFill="1" applyBorder="1" applyProtection="1">
      <protection locked="0"/>
    </xf>
    <xf numFmtId="0" fontId="18" fillId="3" borderId="0" xfId="0" applyFont="1" applyFill="1" applyProtection="1">
      <protection locked="0"/>
    </xf>
    <xf numFmtId="0" fontId="19" fillId="3" borderId="0" xfId="0" applyFont="1" applyFill="1" applyAlignment="1" applyProtection="1">
      <alignment horizontal="center" vertical="center"/>
      <protection hidden="1"/>
    </xf>
    <xf numFmtId="0" fontId="19" fillId="7" borderId="1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4" fontId="20" fillId="5" borderId="7" xfId="1" applyFont="1" applyFill="1" applyBorder="1" applyAlignment="1" applyProtection="1">
      <alignment horizontal="center" vertical="center" wrapText="1"/>
      <protection locked="0"/>
    </xf>
    <xf numFmtId="44" fontId="20" fillId="3" borderId="1" xfId="0" applyNumberFormat="1" applyFont="1" applyFill="1" applyBorder="1" applyAlignment="1" applyProtection="1">
      <alignment horizontal="center" vertical="center" wrapText="1"/>
      <protection hidden="1"/>
    </xf>
    <xf numFmtId="44" fontId="19" fillId="0" borderId="1" xfId="0" applyNumberFormat="1" applyFont="1" applyBorder="1" applyAlignment="1" applyProtection="1">
      <alignment horizontal="center" vertical="center" wrapText="1"/>
      <protection hidden="1"/>
    </xf>
    <xf numFmtId="0" fontId="19" fillId="0" borderId="3" xfId="0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Alignment="1" applyProtection="1">
      <alignment horizontal="center" vertical="center" wrapText="1"/>
      <protection hidden="1"/>
    </xf>
    <xf numFmtId="44" fontId="20" fillId="5" borderId="1" xfId="1" applyFont="1" applyFill="1" applyBorder="1" applyAlignment="1" applyProtection="1">
      <alignment horizontal="center" vertical="center" wrapText="1"/>
      <protection locked="0"/>
    </xf>
    <xf numFmtId="44" fontId="29" fillId="5" borderId="1" xfId="1" applyFont="1" applyFill="1" applyBorder="1" applyAlignment="1" applyProtection="1">
      <alignment horizontal="center" vertical="center" wrapText="1"/>
      <protection locked="0"/>
    </xf>
    <xf numFmtId="0" fontId="18" fillId="5" borderId="1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5" xfId="0" applyFont="1" applyBorder="1" applyAlignment="1" applyProtection="1">
      <alignment horizontal="center" vertical="center" wrapText="1"/>
      <protection hidden="1"/>
    </xf>
    <xf numFmtId="0" fontId="27" fillId="5" borderId="3" xfId="0" applyFont="1" applyFill="1" applyBorder="1" applyAlignment="1" applyProtection="1">
      <alignment horizontal="left"/>
      <protection hidden="1"/>
    </xf>
    <xf numFmtId="0" fontId="18" fillId="0" borderId="8" xfId="0" applyFont="1" applyBorder="1" applyAlignment="1" applyProtection="1">
      <alignment horizontal="center" vertical="center" wrapText="1"/>
      <protection hidden="1"/>
    </xf>
    <xf numFmtId="0" fontId="18" fillId="0" borderId="9" xfId="0" applyFont="1" applyBorder="1" applyAlignment="1" applyProtection="1">
      <alignment horizontal="center" vertical="center" wrapText="1"/>
      <protection hidden="1"/>
    </xf>
    <xf numFmtId="0" fontId="18" fillId="0" borderId="7" xfId="0" applyFont="1" applyBorder="1" applyAlignment="1" applyProtection="1">
      <alignment horizontal="center" vertical="center" wrapText="1"/>
      <protection hidden="1"/>
    </xf>
    <xf numFmtId="0" fontId="19" fillId="3" borderId="0" xfId="0" applyFont="1" applyFill="1" applyAlignment="1" applyProtection="1">
      <alignment horizontal="center" vertical="center"/>
      <protection hidden="1"/>
    </xf>
    <xf numFmtId="0" fontId="19" fillId="7" borderId="1" xfId="0" applyFont="1" applyFill="1" applyBorder="1" applyAlignment="1" applyProtection="1">
      <alignment horizontal="center" vertical="center" wrapText="1"/>
      <protection hidden="1"/>
    </xf>
    <xf numFmtId="0" fontId="19" fillId="7" borderId="14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left" vertical="center" wrapText="1"/>
      <protection hidden="1"/>
    </xf>
    <xf numFmtId="49" fontId="18" fillId="0" borderId="1" xfId="0" applyNumberFormat="1" applyFont="1" applyBorder="1" applyAlignment="1" applyProtection="1">
      <alignment horizontal="center" vertical="center" wrapText="1"/>
      <protection hidden="1"/>
    </xf>
    <xf numFmtId="0" fontId="19" fillId="3" borderId="0" xfId="0" applyFont="1" applyFill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hidden="1"/>
    </xf>
    <xf numFmtId="0" fontId="18" fillId="0" borderId="9" xfId="0" applyFont="1" applyBorder="1" applyAlignment="1" applyProtection="1">
      <alignment horizontal="left" vertical="center" wrapText="1"/>
      <protection hidden="1"/>
    </xf>
    <xf numFmtId="0" fontId="18" fillId="0" borderId="7" xfId="0" applyFont="1" applyBorder="1" applyAlignment="1" applyProtection="1">
      <alignment horizontal="left" vertical="center" wrapText="1"/>
      <protection hidden="1"/>
    </xf>
    <xf numFmtId="49" fontId="18" fillId="0" borderId="8" xfId="0" applyNumberFormat="1" applyFont="1" applyBorder="1" applyAlignment="1" applyProtection="1">
      <alignment horizontal="center" vertical="center" wrapText="1"/>
      <protection hidden="1"/>
    </xf>
    <xf numFmtId="49" fontId="18" fillId="0" borderId="9" xfId="0" applyNumberFormat="1" applyFont="1" applyBorder="1" applyAlignment="1" applyProtection="1">
      <alignment horizontal="center" vertical="center" wrapText="1"/>
      <protection hidden="1"/>
    </xf>
    <xf numFmtId="49" fontId="18" fillId="0" borderId="7" xfId="0" applyNumberFormat="1" applyFont="1" applyBorder="1" applyAlignment="1" applyProtection="1">
      <alignment horizontal="center" vertical="center" wrapText="1"/>
      <protection hidden="1"/>
    </xf>
    <xf numFmtId="0" fontId="25" fillId="0" borderId="15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11" fillId="0" borderId="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9" fillId="0" borderId="10" xfId="0" applyFont="1" applyBorder="1" applyAlignment="1" applyProtection="1">
      <alignment horizontal="center" vertical="center" wrapText="1"/>
      <protection hidden="1"/>
    </xf>
    <xf numFmtId="0" fontId="28" fillId="0" borderId="8" xfId="0" applyFont="1" applyBorder="1" applyAlignment="1" applyProtection="1">
      <alignment horizontal="center" vertical="center" wrapText="1"/>
      <protection hidden="1"/>
    </xf>
    <xf numFmtId="0" fontId="28" fillId="0" borderId="7" xfId="0" applyFont="1" applyBorder="1" applyAlignment="1" applyProtection="1">
      <alignment horizontal="center" vertical="center" wrapText="1"/>
      <protection hidden="1"/>
    </xf>
    <xf numFmtId="0" fontId="26" fillId="0" borderId="15" xfId="0" applyFont="1" applyBorder="1" applyAlignment="1" applyProtection="1">
      <alignment horizontal="center" vertical="center" wrapText="1"/>
      <protection hidden="1"/>
    </xf>
    <xf numFmtId="44" fontId="26" fillId="0" borderId="8" xfId="0" applyNumberFormat="1" applyFont="1" applyBorder="1" applyAlignment="1" applyProtection="1">
      <alignment horizontal="center" vertical="center" wrapText="1"/>
      <protection hidden="1"/>
    </xf>
    <xf numFmtId="44" fontId="26" fillId="0" borderId="9" xfId="0" applyNumberFormat="1" applyFont="1" applyBorder="1" applyAlignment="1" applyProtection="1">
      <alignment horizontal="center" vertical="center" wrapText="1"/>
      <protection hidden="1"/>
    </xf>
    <xf numFmtId="44" fontId="26" fillId="0" borderId="7" xfId="0" applyNumberFormat="1" applyFont="1" applyBorder="1" applyAlignment="1" applyProtection="1">
      <alignment horizontal="center" vertical="center" wrapText="1"/>
      <protection hidden="1"/>
    </xf>
    <xf numFmtId="0" fontId="19" fillId="0" borderId="10" xfId="0" applyFont="1" applyBorder="1" applyAlignment="1" applyProtection="1">
      <alignment horizontal="center"/>
      <protection hidden="1"/>
    </xf>
    <xf numFmtId="0" fontId="20" fillId="6" borderId="11" xfId="0" applyFont="1" applyFill="1" applyBorder="1" applyAlignment="1" applyProtection="1">
      <alignment horizontal="center" wrapText="1"/>
      <protection hidden="1"/>
    </xf>
    <xf numFmtId="0" fontId="20" fillId="6" borderId="3" xfId="0" applyFont="1" applyFill="1" applyBorder="1" applyAlignment="1" applyProtection="1">
      <alignment horizontal="center" wrapText="1"/>
      <protection hidden="1"/>
    </xf>
    <xf numFmtId="0" fontId="20" fillId="0" borderId="11" xfId="0" applyFont="1" applyBorder="1" applyAlignment="1" applyProtection="1">
      <alignment horizontal="left"/>
      <protection hidden="1"/>
    </xf>
    <xf numFmtId="0" fontId="20" fillId="0" borderId="3" xfId="0" applyFont="1" applyBorder="1" applyAlignment="1" applyProtection="1">
      <alignment horizontal="left"/>
      <protection hidden="1"/>
    </xf>
    <xf numFmtId="0" fontId="19" fillId="2" borderId="1" xfId="0" applyFont="1" applyFill="1" applyBorder="1" applyAlignment="1" applyProtection="1">
      <alignment horizontal="center" vertical="top" wrapText="1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19" fillId="0" borderId="2" xfId="0" applyFont="1" applyBorder="1" applyAlignment="1" applyProtection="1">
      <alignment horizontal="center" wrapText="1"/>
      <protection hidden="1"/>
    </xf>
    <xf numFmtId="0" fontId="19" fillId="0" borderId="0" xfId="0" applyFont="1" applyBorder="1" applyAlignment="1" applyProtection="1">
      <alignment horizontal="center" wrapText="1"/>
      <protection hidden="1"/>
    </xf>
    <xf numFmtId="0" fontId="19" fillId="0" borderId="2" xfId="0" applyFont="1" applyBorder="1" applyAlignment="1" applyProtection="1">
      <alignment horizontal="center" vertical="center"/>
      <protection hidden="1"/>
    </xf>
    <xf numFmtId="0" fontId="19" fillId="0" borderId="0" xfId="0" applyFont="1" applyBorder="1" applyAlignment="1" applyProtection="1">
      <alignment horizontal="center" vertical="center"/>
      <protection hidden="1"/>
    </xf>
    <xf numFmtId="0" fontId="18" fillId="3" borderId="1" xfId="0" applyFont="1" applyFill="1" applyBorder="1" applyAlignment="1" applyProtection="1">
      <alignment horizontal="left" vertical="top" wrapText="1"/>
      <protection hidden="1"/>
    </xf>
    <xf numFmtId="0" fontId="20" fillId="0" borderId="11" xfId="0" applyFont="1" applyBorder="1" applyAlignment="1" applyProtection="1">
      <alignment horizontal="center"/>
      <protection hidden="1"/>
    </xf>
    <xf numFmtId="0" fontId="20" fillId="0" borderId="3" xfId="0" applyFont="1" applyBorder="1" applyAlignment="1" applyProtection="1">
      <alignment horizontal="center"/>
      <protection hidden="1"/>
    </xf>
    <xf numFmtId="0" fontId="26" fillId="3" borderId="11" xfId="0" applyFont="1" applyFill="1" applyBorder="1" applyAlignment="1" applyProtection="1">
      <alignment horizontal="left" vertical="top" wrapText="1"/>
      <protection hidden="1"/>
    </xf>
    <xf numFmtId="0" fontId="26" fillId="3" borderId="3" xfId="0" applyFont="1" applyFill="1" applyBorder="1" applyAlignment="1" applyProtection="1">
      <alignment horizontal="left" vertical="top" wrapText="1"/>
      <protection hidden="1"/>
    </xf>
    <xf numFmtId="0" fontId="19" fillId="4" borderId="1" xfId="0" applyFont="1" applyFill="1" applyBorder="1" applyAlignment="1" applyProtection="1">
      <alignment horizontal="center" wrapText="1"/>
      <protection hidden="1"/>
    </xf>
    <xf numFmtId="0" fontId="18" fillId="0" borderId="8" xfId="0" applyFont="1" applyBorder="1" applyAlignment="1" applyProtection="1">
      <alignment horizontal="left" wrapText="1"/>
      <protection hidden="1"/>
    </xf>
    <xf numFmtId="0" fontId="18" fillId="0" borderId="9" xfId="0" applyFont="1" applyBorder="1" applyAlignment="1" applyProtection="1">
      <alignment horizontal="left" wrapText="1"/>
      <protection hidden="1"/>
    </xf>
    <xf numFmtId="0" fontId="18" fillId="0" borderId="7" xfId="0" applyFont="1" applyBorder="1" applyAlignment="1" applyProtection="1">
      <alignment horizontal="left" wrapText="1"/>
      <protection hidden="1"/>
    </xf>
    <xf numFmtId="0" fontId="18" fillId="3" borderId="1" xfId="0" applyFont="1" applyFill="1" applyBorder="1" applyAlignment="1" applyProtection="1">
      <alignment horizontal="left" wrapText="1"/>
      <protection hidden="1"/>
    </xf>
    <xf numFmtId="0" fontId="18" fillId="3" borderId="8" xfId="0" applyFont="1" applyFill="1" applyBorder="1" applyAlignment="1" applyProtection="1">
      <alignment horizontal="left" vertical="center" wrapText="1"/>
      <protection hidden="1"/>
    </xf>
    <xf numFmtId="0" fontId="18" fillId="3" borderId="7" xfId="0" applyFont="1" applyFill="1" applyBorder="1" applyAlignment="1" applyProtection="1">
      <alignment horizontal="left" vertical="center" wrapText="1"/>
      <protection hidden="1"/>
    </xf>
    <xf numFmtId="44" fontId="18" fillId="5" borderId="8" xfId="1" applyFont="1" applyFill="1" applyBorder="1" applyAlignment="1" applyProtection="1">
      <alignment horizontal="center" vertical="center" wrapText="1"/>
      <protection locked="0"/>
    </xf>
    <xf numFmtId="44" fontId="18" fillId="5" borderId="7" xfId="1" applyFont="1" applyFill="1" applyBorder="1" applyAlignment="1" applyProtection="1">
      <alignment horizontal="center" vertical="center" wrapText="1"/>
      <protection locked="0"/>
    </xf>
    <xf numFmtId="44" fontId="19" fillId="3" borderId="8" xfId="1" applyFont="1" applyFill="1" applyBorder="1" applyAlignment="1" applyProtection="1">
      <alignment horizontal="center" wrapText="1"/>
      <protection hidden="1"/>
    </xf>
    <xf numFmtId="44" fontId="19" fillId="3" borderId="7" xfId="1" applyFont="1" applyFill="1" applyBorder="1" applyAlignment="1" applyProtection="1">
      <alignment horizontal="center" wrapText="1"/>
      <protection hidden="1"/>
    </xf>
    <xf numFmtId="0" fontId="19" fillId="3" borderId="1" xfId="0" applyFont="1" applyFill="1" applyBorder="1" applyAlignment="1" applyProtection="1">
      <alignment horizontal="center" vertical="center" wrapText="1"/>
      <protection hidden="1"/>
    </xf>
    <xf numFmtId="0" fontId="19" fillId="3" borderId="8" xfId="0" applyFont="1" applyFill="1" applyBorder="1" applyAlignment="1" applyProtection="1">
      <alignment horizontal="center" vertical="top" wrapText="1"/>
      <protection hidden="1"/>
    </xf>
    <xf numFmtId="0" fontId="19" fillId="3" borderId="9" xfId="0" applyFont="1" applyFill="1" applyBorder="1" applyAlignment="1" applyProtection="1">
      <alignment horizontal="center" vertical="top" wrapText="1"/>
      <protection hidden="1"/>
    </xf>
    <xf numFmtId="0" fontId="19" fillId="3" borderId="7" xfId="0" applyFont="1" applyFill="1" applyBorder="1" applyAlignment="1" applyProtection="1">
      <alignment horizontal="center" vertical="top" wrapText="1"/>
      <protection hidden="1"/>
    </xf>
    <xf numFmtId="0" fontId="18" fillId="3" borderId="1" xfId="0" applyFont="1" applyFill="1" applyBorder="1" applyAlignment="1" applyProtection="1">
      <alignment horizontal="left" vertical="center" wrapText="1"/>
      <protection hidden="1"/>
    </xf>
    <xf numFmtId="44" fontId="18" fillId="5" borderId="8" xfId="1" applyFont="1" applyFill="1" applyBorder="1" applyAlignment="1" applyProtection="1">
      <alignment horizontal="center" wrapText="1"/>
      <protection locked="0"/>
    </xf>
    <xf numFmtId="44" fontId="18" fillId="5" borderId="7" xfId="1" applyFont="1" applyFill="1" applyBorder="1" applyAlignment="1" applyProtection="1">
      <alignment horizontal="center" wrapText="1"/>
      <protection locked="0"/>
    </xf>
    <xf numFmtId="0" fontId="20" fillId="0" borderId="11" xfId="0" applyFont="1" applyBorder="1" applyAlignment="1" applyProtection="1">
      <alignment horizontal="left" wrapText="1"/>
      <protection hidden="1"/>
    </xf>
    <xf numFmtId="0" fontId="20" fillId="0" borderId="3" xfId="0" applyFont="1" applyBorder="1" applyAlignment="1" applyProtection="1">
      <alignment horizontal="left" wrapText="1"/>
      <protection hidden="1"/>
    </xf>
    <xf numFmtId="0" fontId="19" fillId="3" borderId="0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3" borderId="2" xfId="0" applyFont="1" applyFill="1" applyBorder="1" applyAlignment="1">
      <alignment horizontal="left" vertical="center" wrapText="1"/>
    </xf>
    <xf numFmtId="0" fontId="18" fillId="3" borderId="0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44" fontId="18" fillId="5" borderId="8" xfId="1" applyFont="1" applyFill="1" applyBorder="1" applyAlignment="1" applyProtection="1">
      <alignment horizontal="left" vertical="center" wrapText="1"/>
      <protection locked="0"/>
    </xf>
    <xf numFmtId="44" fontId="18" fillId="5" borderId="7" xfId="1" applyFont="1" applyFill="1" applyBorder="1" applyAlignment="1" applyProtection="1">
      <alignment horizontal="left" vertical="center" wrapText="1"/>
      <protection locked="0"/>
    </xf>
    <xf numFmtId="0" fontId="18" fillId="3" borderId="11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19" fillId="2" borderId="1" xfId="0" applyFont="1" applyFill="1" applyBorder="1" applyAlignment="1" applyProtection="1">
      <alignment horizontal="center" wrapText="1"/>
      <protection hidden="1"/>
    </xf>
    <xf numFmtId="0" fontId="23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3" fillId="3" borderId="8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</cellXfs>
  <cellStyles count="19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" xfId="18" builtinId="3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69F69-BC80-4663-BEF5-101C059CC7A6}">
  <sheetPr>
    <pageSetUpPr fitToPage="1"/>
  </sheetPr>
  <dimension ref="A1:WVN52"/>
  <sheetViews>
    <sheetView showGridLines="0" tabSelected="1" view="pageBreakPreview" zoomScaleNormal="100" zoomScaleSheetLayoutView="100" workbookViewId="0">
      <selection activeCell="C16" sqref="C16:C17"/>
    </sheetView>
  </sheetViews>
  <sheetFormatPr defaultColWidth="0" defaultRowHeight="12" customHeight="1" zeroHeight="1"/>
  <cols>
    <col min="1" max="1" width="37.42578125" style="80" customWidth="1"/>
    <col min="2" max="2" width="12.5703125" style="80" customWidth="1"/>
    <col min="3" max="3" width="10.7109375" style="80" customWidth="1"/>
    <col min="4" max="4" width="17" style="80" customWidth="1"/>
    <col min="5" max="5" width="17.7109375" style="80" customWidth="1"/>
    <col min="6" max="6" width="19.28515625" style="80" customWidth="1"/>
    <col min="7" max="256" width="0" style="80" hidden="1"/>
    <col min="257" max="257" width="37.42578125" style="80" hidden="1" customWidth="1"/>
    <col min="258" max="258" width="12.5703125" style="80" hidden="1" customWidth="1"/>
    <col min="259" max="259" width="10.7109375" style="80" hidden="1" customWidth="1"/>
    <col min="260" max="260" width="17" style="80" hidden="1" customWidth="1"/>
    <col min="261" max="261" width="17.7109375" style="80" hidden="1" customWidth="1"/>
    <col min="262" max="262" width="19.28515625" style="80" hidden="1" customWidth="1"/>
    <col min="263" max="512" width="0" style="80" hidden="1"/>
    <col min="513" max="513" width="37.42578125" style="80" hidden="1" customWidth="1"/>
    <col min="514" max="514" width="12.5703125" style="80" hidden="1" customWidth="1"/>
    <col min="515" max="515" width="10.7109375" style="80" hidden="1" customWidth="1"/>
    <col min="516" max="516" width="17" style="80" hidden="1" customWidth="1"/>
    <col min="517" max="517" width="17.7109375" style="80" hidden="1" customWidth="1"/>
    <col min="518" max="518" width="19.28515625" style="80" hidden="1" customWidth="1"/>
    <col min="519" max="768" width="0" style="80" hidden="1"/>
    <col min="769" max="769" width="37.42578125" style="80" hidden="1" customWidth="1"/>
    <col min="770" max="770" width="12.5703125" style="80" hidden="1" customWidth="1"/>
    <col min="771" max="771" width="10.7109375" style="80" hidden="1" customWidth="1"/>
    <col min="772" max="772" width="17" style="80" hidden="1" customWidth="1"/>
    <col min="773" max="773" width="17.7109375" style="80" hidden="1" customWidth="1"/>
    <col min="774" max="774" width="19.28515625" style="80" hidden="1" customWidth="1"/>
    <col min="775" max="1024" width="0" style="80" hidden="1"/>
    <col min="1025" max="1025" width="37.42578125" style="80" hidden="1" customWidth="1"/>
    <col min="1026" max="1026" width="12.5703125" style="80" hidden="1" customWidth="1"/>
    <col min="1027" max="1027" width="10.7109375" style="80" hidden="1" customWidth="1"/>
    <col min="1028" max="1028" width="17" style="80" hidden="1" customWidth="1"/>
    <col min="1029" max="1029" width="17.7109375" style="80" hidden="1" customWidth="1"/>
    <col min="1030" max="1030" width="19.28515625" style="80" hidden="1" customWidth="1"/>
    <col min="1031" max="1280" width="0" style="80" hidden="1"/>
    <col min="1281" max="1281" width="37.42578125" style="80" hidden="1" customWidth="1"/>
    <col min="1282" max="1282" width="12.5703125" style="80" hidden="1" customWidth="1"/>
    <col min="1283" max="1283" width="10.7109375" style="80" hidden="1" customWidth="1"/>
    <col min="1284" max="1284" width="17" style="80" hidden="1" customWidth="1"/>
    <col min="1285" max="1285" width="17.7109375" style="80" hidden="1" customWidth="1"/>
    <col min="1286" max="1286" width="19.28515625" style="80" hidden="1" customWidth="1"/>
    <col min="1287" max="1536" width="0" style="80" hidden="1"/>
    <col min="1537" max="1537" width="37.42578125" style="80" hidden="1" customWidth="1"/>
    <col min="1538" max="1538" width="12.5703125" style="80" hidden="1" customWidth="1"/>
    <col min="1539" max="1539" width="10.7109375" style="80" hidden="1" customWidth="1"/>
    <col min="1540" max="1540" width="17" style="80" hidden="1" customWidth="1"/>
    <col min="1541" max="1541" width="17.7109375" style="80" hidden="1" customWidth="1"/>
    <col min="1542" max="1542" width="19.28515625" style="80" hidden="1" customWidth="1"/>
    <col min="1543" max="1792" width="0" style="80" hidden="1"/>
    <col min="1793" max="1793" width="37.42578125" style="80" hidden="1" customWidth="1"/>
    <col min="1794" max="1794" width="12.5703125" style="80" hidden="1" customWidth="1"/>
    <col min="1795" max="1795" width="10.7109375" style="80" hidden="1" customWidth="1"/>
    <col min="1796" max="1796" width="17" style="80" hidden="1" customWidth="1"/>
    <col min="1797" max="1797" width="17.7109375" style="80" hidden="1" customWidth="1"/>
    <col min="1798" max="1798" width="19.28515625" style="80" hidden="1" customWidth="1"/>
    <col min="1799" max="2048" width="0" style="80" hidden="1"/>
    <col min="2049" max="2049" width="37.42578125" style="80" hidden="1" customWidth="1"/>
    <col min="2050" max="2050" width="12.5703125" style="80" hidden="1" customWidth="1"/>
    <col min="2051" max="2051" width="10.7109375" style="80" hidden="1" customWidth="1"/>
    <col min="2052" max="2052" width="17" style="80" hidden="1" customWidth="1"/>
    <col min="2053" max="2053" width="17.7109375" style="80" hidden="1" customWidth="1"/>
    <col min="2054" max="2054" width="19.28515625" style="80" hidden="1" customWidth="1"/>
    <col min="2055" max="2304" width="0" style="80" hidden="1"/>
    <col min="2305" max="2305" width="37.42578125" style="80" hidden="1" customWidth="1"/>
    <col min="2306" max="2306" width="12.5703125" style="80" hidden="1" customWidth="1"/>
    <col min="2307" max="2307" width="10.7109375" style="80" hidden="1" customWidth="1"/>
    <col min="2308" max="2308" width="17" style="80" hidden="1" customWidth="1"/>
    <col min="2309" max="2309" width="17.7109375" style="80" hidden="1" customWidth="1"/>
    <col min="2310" max="2310" width="19.28515625" style="80" hidden="1" customWidth="1"/>
    <col min="2311" max="2560" width="0" style="80" hidden="1"/>
    <col min="2561" max="2561" width="37.42578125" style="80" hidden="1" customWidth="1"/>
    <col min="2562" max="2562" width="12.5703125" style="80" hidden="1" customWidth="1"/>
    <col min="2563" max="2563" width="10.7109375" style="80" hidden="1" customWidth="1"/>
    <col min="2564" max="2564" width="17" style="80" hidden="1" customWidth="1"/>
    <col min="2565" max="2565" width="17.7109375" style="80" hidden="1" customWidth="1"/>
    <col min="2566" max="2566" width="19.28515625" style="80" hidden="1" customWidth="1"/>
    <col min="2567" max="2816" width="0" style="80" hidden="1"/>
    <col min="2817" max="2817" width="37.42578125" style="80" hidden="1" customWidth="1"/>
    <col min="2818" max="2818" width="12.5703125" style="80" hidden="1" customWidth="1"/>
    <col min="2819" max="2819" width="10.7109375" style="80" hidden="1" customWidth="1"/>
    <col min="2820" max="2820" width="17" style="80" hidden="1" customWidth="1"/>
    <col min="2821" max="2821" width="17.7109375" style="80" hidden="1" customWidth="1"/>
    <col min="2822" max="2822" width="19.28515625" style="80" hidden="1" customWidth="1"/>
    <col min="2823" max="3072" width="0" style="80" hidden="1"/>
    <col min="3073" max="3073" width="37.42578125" style="80" hidden="1" customWidth="1"/>
    <col min="3074" max="3074" width="12.5703125" style="80" hidden="1" customWidth="1"/>
    <col min="3075" max="3075" width="10.7109375" style="80" hidden="1" customWidth="1"/>
    <col min="3076" max="3076" width="17" style="80" hidden="1" customWidth="1"/>
    <col min="3077" max="3077" width="17.7109375" style="80" hidden="1" customWidth="1"/>
    <col min="3078" max="3078" width="19.28515625" style="80" hidden="1" customWidth="1"/>
    <col min="3079" max="3328" width="0" style="80" hidden="1"/>
    <col min="3329" max="3329" width="37.42578125" style="80" hidden="1" customWidth="1"/>
    <col min="3330" max="3330" width="12.5703125" style="80" hidden="1" customWidth="1"/>
    <col min="3331" max="3331" width="10.7109375" style="80" hidden="1" customWidth="1"/>
    <col min="3332" max="3332" width="17" style="80" hidden="1" customWidth="1"/>
    <col min="3333" max="3333" width="17.7109375" style="80" hidden="1" customWidth="1"/>
    <col min="3334" max="3334" width="19.28515625" style="80" hidden="1" customWidth="1"/>
    <col min="3335" max="3584" width="0" style="80" hidden="1"/>
    <col min="3585" max="3585" width="37.42578125" style="80" hidden="1" customWidth="1"/>
    <col min="3586" max="3586" width="12.5703125" style="80" hidden="1" customWidth="1"/>
    <col min="3587" max="3587" width="10.7109375" style="80" hidden="1" customWidth="1"/>
    <col min="3588" max="3588" width="17" style="80" hidden="1" customWidth="1"/>
    <col min="3589" max="3589" width="17.7109375" style="80" hidden="1" customWidth="1"/>
    <col min="3590" max="3590" width="19.28515625" style="80" hidden="1" customWidth="1"/>
    <col min="3591" max="3840" width="0" style="80" hidden="1"/>
    <col min="3841" max="3841" width="37.42578125" style="80" hidden="1" customWidth="1"/>
    <col min="3842" max="3842" width="12.5703125" style="80" hidden="1" customWidth="1"/>
    <col min="3843" max="3843" width="10.7109375" style="80" hidden="1" customWidth="1"/>
    <col min="3844" max="3844" width="17" style="80" hidden="1" customWidth="1"/>
    <col min="3845" max="3845" width="17.7109375" style="80" hidden="1" customWidth="1"/>
    <col min="3846" max="3846" width="19.28515625" style="80" hidden="1" customWidth="1"/>
    <col min="3847" max="4096" width="0" style="80" hidden="1"/>
    <col min="4097" max="4097" width="37.42578125" style="80" hidden="1" customWidth="1"/>
    <col min="4098" max="4098" width="12.5703125" style="80" hidden="1" customWidth="1"/>
    <col min="4099" max="4099" width="10.7109375" style="80" hidden="1" customWidth="1"/>
    <col min="4100" max="4100" width="17" style="80" hidden="1" customWidth="1"/>
    <col min="4101" max="4101" width="17.7109375" style="80" hidden="1" customWidth="1"/>
    <col min="4102" max="4102" width="19.28515625" style="80" hidden="1" customWidth="1"/>
    <col min="4103" max="4352" width="0" style="80" hidden="1"/>
    <col min="4353" max="4353" width="37.42578125" style="80" hidden="1" customWidth="1"/>
    <col min="4354" max="4354" width="12.5703125" style="80" hidden="1" customWidth="1"/>
    <col min="4355" max="4355" width="10.7109375" style="80" hidden="1" customWidth="1"/>
    <col min="4356" max="4356" width="17" style="80" hidden="1" customWidth="1"/>
    <col min="4357" max="4357" width="17.7109375" style="80" hidden="1" customWidth="1"/>
    <col min="4358" max="4358" width="19.28515625" style="80" hidden="1" customWidth="1"/>
    <col min="4359" max="4608" width="0" style="80" hidden="1"/>
    <col min="4609" max="4609" width="37.42578125" style="80" hidden="1" customWidth="1"/>
    <col min="4610" max="4610" width="12.5703125" style="80" hidden="1" customWidth="1"/>
    <col min="4611" max="4611" width="10.7109375" style="80" hidden="1" customWidth="1"/>
    <col min="4612" max="4612" width="17" style="80" hidden="1" customWidth="1"/>
    <col min="4613" max="4613" width="17.7109375" style="80" hidden="1" customWidth="1"/>
    <col min="4614" max="4614" width="19.28515625" style="80" hidden="1" customWidth="1"/>
    <col min="4615" max="4864" width="0" style="80" hidden="1"/>
    <col min="4865" max="4865" width="37.42578125" style="80" hidden="1" customWidth="1"/>
    <col min="4866" max="4866" width="12.5703125" style="80" hidden="1" customWidth="1"/>
    <col min="4867" max="4867" width="10.7109375" style="80" hidden="1" customWidth="1"/>
    <col min="4868" max="4868" width="17" style="80" hidden="1" customWidth="1"/>
    <col min="4869" max="4869" width="17.7109375" style="80" hidden="1" customWidth="1"/>
    <col min="4870" max="4870" width="19.28515625" style="80" hidden="1" customWidth="1"/>
    <col min="4871" max="5120" width="0" style="80" hidden="1"/>
    <col min="5121" max="5121" width="37.42578125" style="80" hidden="1" customWidth="1"/>
    <col min="5122" max="5122" width="12.5703125" style="80" hidden="1" customWidth="1"/>
    <col min="5123" max="5123" width="10.7109375" style="80" hidden="1" customWidth="1"/>
    <col min="5124" max="5124" width="17" style="80" hidden="1" customWidth="1"/>
    <col min="5125" max="5125" width="17.7109375" style="80" hidden="1" customWidth="1"/>
    <col min="5126" max="5126" width="19.28515625" style="80" hidden="1" customWidth="1"/>
    <col min="5127" max="5376" width="0" style="80" hidden="1"/>
    <col min="5377" max="5377" width="37.42578125" style="80" hidden="1" customWidth="1"/>
    <col min="5378" max="5378" width="12.5703125" style="80" hidden="1" customWidth="1"/>
    <col min="5379" max="5379" width="10.7109375" style="80" hidden="1" customWidth="1"/>
    <col min="5380" max="5380" width="17" style="80" hidden="1" customWidth="1"/>
    <col min="5381" max="5381" width="17.7109375" style="80" hidden="1" customWidth="1"/>
    <col min="5382" max="5382" width="19.28515625" style="80" hidden="1" customWidth="1"/>
    <col min="5383" max="5632" width="0" style="80" hidden="1"/>
    <col min="5633" max="5633" width="37.42578125" style="80" hidden="1" customWidth="1"/>
    <col min="5634" max="5634" width="12.5703125" style="80" hidden="1" customWidth="1"/>
    <col min="5635" max="5635" width="10.7109375" style="80" hidden="1" customWidth="1"/>
    <col min="5636" max="5636" width="17" style="80" hidden="1" customWidth="1"/>
    <col min="5637" max="5637" width="17.7109375" style="80" hidden="1" customWidth="1"/>
    <col min="5638" max="5638" width="19.28515625" style="80" hidden="1" customWidth="1"/>
    <col min="5639" max="5888" width="0" style="80" hidden="1"/>
    <col min="5889" max="5889" width="37.42578125" style="80" hidden="1" customWidth="1"/>
    <col min="5890" max="5890" width="12.5703125" style="80" hidden="1" customWidth="1"/>
    <col min="5891" max="5891" width="10.7109375" style="80" hidden="1" customWidth="1"/>
    <col min="5892" max="5892" width="17" style="80" hidden="1" customWidth="1"/>
    <col min="5893" max="5893" width="17.7109375" style="80" hidden="1" customWidth="1"/>
    <col min="5894" max="5894" width="19.28515625" style="80" hidden="1" customWidth="1"/>
    <col min="5895" max="6144" width="0" style="80" hidden="1"/>
    <col min="6145" max="6145" width="37.42578125" style="80" hidden="1" customWidth="1"/>
    <col min="6146" max="6146" width="12.5703125" style="80" hidden="1" customWidth="1"/>
    <col min="6147" max="6147" width="10.7109375" style="80" hidden="1" customWidth="1"/>
    <col min="6148" max="6148" width="17" style="80" hidden="1" customWidth="1"/>
    <col min="6149" max="6149" width="17.7109375" style="80" hidden="1" customWidth="1"/>
    <col min="6150" max="6150" width="19.28515625" style="80" hidden="1" customWidth="1"/>
    <col min="6151" max="6400" width="0" style="80" hidden="1"/>
    <col min="6401" max="6401" width="37.42578125" style="80" hidden="1" customWidth="1"/>
    <col min="6402" max="6402" width="12.5703125" style="80" hidden="1" customWidth="1"/>
    <col min="6403" max="6403" width="10.7109375" style="80" hidden="1" customWidth="1"/>
    <col min="6404" max="6404" width="17" style="80" hidden="1" customWidth="1"/>
    <col min="6405" max="6405" width="17.7109375" style="80" hidden="1" customWidth="1"/>
    <col min="6406" max="6406" width="19.28515625" style="80" hidden="1" customWidth="1"/>
    <col min="6407" max="6656" width="0" style="80" hidden="1"/>
    <col min="6657" max="6657" width="37.42578125" style="80" hidden="1" customWidth="1"/>
    <col min="6658" max="6658" width="12.5703125" style="80" hidden="1" customWidth="1"/>
    <col min="6659" max="6659" width="10.7109375" style="80" hidden="1" customWidth="1"/>
    <col min="6660" max="6660" width="17" style="80" hidden="1" customWidth="1"/>
    <col min="6661" max="6661" width="17.7109375" style="80" hidden="1" customWidth="1"/>
    <col min="6662" max="6662" width="19.28515625" style="80" hidden="1" customWidth="1"/>
    <col min="6663" max="6912" width="0" style="80" hidden="1"/>
    <col min="6913" max="6913" width="37.42578125" style="80" hidden="1" customWidth="1"/>
    <col min="6914" max="6914" width="12.5703125" style="80" hidden="1" customWidth="1"/>
    <col min="6915" max="6915" width="10.7109375" style="80" hidden="1" customWidth="1"/>
    <col min="6916" max="6916" width="17" style="80" hidden="1" customWidth="1"/>
    <col min="6917" max="6917" width="17.7109375" style="80" hidden="1" customWidth="1"/>
    <col min="6918" max="6918" width="19.28515625" style="80" hidden="1" customWidth="1"/>
    <col min="6919" max="7168" width="0" style="80" hidden="1"/>
    <col min="7169" max="7169" width="37.42578125" style="80" hidden="1" customWidth="1"/>
    <col min="7170" max="7170" width="12.5703125" style="80" hidden="1" customWidth="1"/>
    <col min="7171" max="7171" width="10.7109375" style="80" hidden="1" customWidth="1"/>
    <col min="7172" max="7172" width="17" style="80" hidden="1" customWidth="1"/>
    <col min="7173" max="7173" width="17.7109375" style="80" hidden="1" customWidth="1"/>
    <col min="7174" max="7174" width="19.28515625" style="80" hidden="1" customWidth="1"/>
    <col min="7175" max="7424" width="0" style="80" hidden="1"/>
    <col min="7425" max="7425" width="37.42578125" style="80" hidden="1" customWidth="1"/>
    <col min="7426" max="7426" width="12.5703125" style="80" hidden="1" customWidth="1"/>
    <col min="7427" max="7427" width="10.7109375" style="80" hidden="1" customWidth="1"/>
    <col min="7428" max="7428" width="17" style="80" hidden="1" customWidth="1"/>
    <col min="7429" max="7429" width="17.7109375" style="80" hidden="1" customWidth="1"/>
    <col min="7430" max="7430" width="19.28515625" style="80" hidden="1" customWidth="1"/>
    <col min="7431" max="7680" width="0" style="80" hidden="1"/>
    <col min="7681" max="7681" width="37.42578125" style="80" hidden="1" customWidth="1"/>
    <col min="7682" max="7682" width="12.5703125" style="80" hidden="1" customWidth="1"/>
    <col min="7683" max="7683" width="10.7109375" style="80" hidden="1" customWidth="1"/>
    <col min="7684" max="7684" width="17" style="80" hidden="1" customWidth="1"/>
    <col min="7685" max="7685" width="17.7109375" style="80" hidden="1" customWidth="1"/>
    <col min="7686" max="7686" width="19.28515625" style="80" hidden="1" customWidth="1"/>
    <col min="7687" max="7936" width="0" style="80" hidden="1"/>
    <col min="7937" max="7937" width="37.42578125" style="80" hidden="1" customWidth="1"/>
    <col min="7938" max="7938" width="12.5703125" style="80" hidden="1" customWidth="1"/>
    <col min="7939" max="7939" width="10.7109375" style="80" hidden="1" customWidth="1"/>
    <col min="7940" max="7940" width="17" style="80" hidden="1" customWidth="1"/>
    <col min="7941" max="7941" width="17.7109375" style="80" hidden="1" customWidth="1"/>
    <col min="7942" max="7942" width="19.28515625" style="80" hidden="1" customWidth="1"/>
    <col min="7943" max="8192" width="0" style="80" hidden="1"/>
    <col min="8193" max="8193" width="37.42578125" style="80" hidden="1" customWidth="1"/>
    <col min="8194" max="8194" width="12.5703125" style="80" hidden="1" customWidth="1"/>
    <col min="8195" max="8195" width="10.7109375" style="80" hidden="1" customWidth="1"/>
    <col min="8196" max="8196" width="17" style="80" hidden="1" customWidth="1"/>
    <col min="8197" max="8197" width="17.7109375" style="80" hidden="1" customWidth="1"/>
    <col min="8198" max="8198" width="19.28515625" style="80" hidden="1" customWidth="1"/>
    <col min="8199" max="8448" width="0" style="80" hidden="1"/>
    <col min="8449" max="8449" width="37.42578125" style="80" hidden="1" customWidth="1"/>
    <col min="8450" max="8450" width="12.5703125" style="80" hidden="1" customWidth="1"/>
    <col min="8451" max="8451" width="10.7109375" style="80" hidden="1" customWidth="1"/>
    <col min="8452" max="8452" width="17" style="80" hidden="1" customWidth="1"/>
    <col min="8453" max="8453" width="17.7109375" style="80" hidden="1" customWidth="1"/>
    <col min="8454" max="8454" width="19.28515625" style="80" hidden="1" customWidth="1"/>
    <col min="8455" max="8704" width="0" style="80" hidden="1"/>
    <col min="8705" max="8705" width="37.42578125" style="80" hidden="1" customWidth="1"/>
    <col min="8706" max="8706" width="12.5703125" style="80" hidden="1" customWidth="1"/>
    <col min="8707" max="8707" width="10.7109375" style="80" hidden="1" customWidth="1"/>
    <col min="8708" max="8708" width="17" style="80" hidden="1" customWidth="1"/>
    <col min="8709" max="8709" width="17.7109375" style="80" hidden="1" customWidth="1"/>
    <col min="8710" max="8710" width="19.28515625" style="80" hidden="1" customWidth="1"/>
    <col min="8711" max="8960" width="0" style="80" hidden="1"/>
    <col min="8961" max="8961" width="37.42578125" style="80" hidden="1" customWidth="1"/>
    <col min="8962" max="8962" width="12.5703125" style="80" hidden="1" customWidth="1"/>
    <col min="8963" max="8963" width="10.7109375" style="80" hidden="1" customWidth="1"/>
    <col min="8964" max="8964" width="17" style="80" hidden="1" customWidth="1"/>
    <col min="8965" max="8965" width="17.7109375" style="80" hidden="1" customWidth="1"/>
    <col min="8966" max="8966" width="19.28515625" style="80" hidden="1" customWidth="1"/>
    <col min="8967" max="9216" width="0" style="80" hidden="1"/>
    <col min="9217" max="9217" width="37.42578125" style="80" hidden="1" customWidth="1"/>
    <col min="9218" max="9218" width="12.5703125" style="80" hidden="1" customWidth="1"/>
    <col min="9219" max="9219" width="10.7109375" style="80" hidden="1" customWidth="1"/>
    <col min="9220" max="9220" width="17" style="80" hidden="1" customWidth="1"/>
    <col min="9221" max="9221" width="17.7109375" style="80" hidden="1" customWidth="1"/>
    <col min="9222" max="9222" width="19.28515625" style="80" hidden="1" customWidth="1"/>
    <col min="9223" max="9472" width="0" style="80" hidden="1"/>
    <col min="9473" max="9473" width="37.42578125" style="80" hidden="1" customWidth="1"/>
    <col min="9474" max="9474" width="12.5703125" style="80" hidden="1" customWidth="1"/>
    <col min="9475" max="9475" width="10.7109375" style="80" hidden="1" customWidth="1"/>
    <col min="9476" max="9476" width="17" style="80" hidden="1" customWidth="1"/>
    <col min="9477" max="9477" width="17.7109375" style="80" hidden="1" customWidth="1"/>
    <col min="9478" max="9478" width="19.28515625" style="80" hidden="1" customWidth="1"/>
    <col min="9479" max="9728" width="0" style="80" hidden="1"/>
    <col min="9729" max="9729" width="37.42578125" style="80" hidden="1" customWidth="1"/>
    <col min="9730" max="9730" width="12.5703125" style="80" hidden="1" customWidth="1"/>
    <col min="9731" max="9731" width="10.7109375" style="80" hidden="1" customWidth="1"/>
    <col min="9732" max="9732" width="17" style="80" hidden="1" customWidth="1"/>
    <col min="9733" max="9733" width="17.7109375" style="80" hidden="1" customWidth="1"/>
    <col min="9734" max="9734" width="19.28515625" style="80" hidden="1" customWidth="1"/>
    <col min="9735" max="9984" width="0" style="80" hidden="1"/>
    <col min="9985" max="9985" width="37.42578125" style="80" hidden="1" customWidth="1"/>
    <col min="9986" max="9986" width="12.5703125" style="80" hidden="1" customWidth="1"/>
    <col min="9987" max="9987" width="10.7109375" style="80" hidden="1" customWidth="1"/>
    <col min="9988" max="9988" width="17" style="80" hidden="1" customWidth="1"/>
    <col min="9989" max="9989" width="17.7109375" style="80" hidden="1" customWidth="1"/>
    <col min="9990" max="9990" width="19.28515625" style="80" hidden="1" customWidth="1"/>
    <col min="9991" max="10240" width="0" style="80" hidden="1"/>
    <col min="10241" max="10241" width="37.42578125" style="80" hidden="1" customWidth="1"/>
    <col min="10242" max="10242" width="12.5703125" style="80" hidden="1" customWidth="1"/>
    <col min="10243" max="10243" width="10.7109375" style="80" hidden="1" customWidth="1"/>
    <col min="10244" max="10244" width="17" style="80" hidden="1" customWidth="1"/>
    <col min="10245" max="10245" width="17.7109375" style="80" hidden="1" customWidth="1"/>
    <col min="10246" max="10246" width="19.28515625" style="80" hidden="1" customWidth="1"/>
    <col min="10247" max="10496" width="0" style="80" hidden="1"/>
    <col min="10497" max="10497" width="37.42578125" style="80" hidden="1" customWidth="1"/>
    <col min="10498" max="10498" width="12.5703125" style="80" hidden="1" customWidth="1"/>
    <col min="10499" max="10499" width="10.7109375" style="80" hidden="1" customWidth="1"/>
    <col min="10500" max="10500" width="17" style="80" hidden="1" customWidth="1"/>
    <col min="10501" max="10501" width="17.7109375" style="80" hidden="1" customWidth="1"/>
    <col min="10502" max="10502" width="19.28515625" style="80" hidden="1" customWidth="1"/>
    <col min="10503" max="10752" width="0" style="80" hidden="1"/>
    <col min="10753" max="10753" width="37.42578125" style="80" hidden="1" customWidth="1"/>
    <col min="10754" max="10754" width="12.5703125" style="80" hidden="1" customWidth="1"/>
    <col min="10755" max="10755" width="10.7109375" style="80" hidden="1" customWidth="1"/>
    <col min="10756" max="10756" width="17" style="80" hidden="1" customWidth="1"/>
    <col min="10757" max="10757" width="17.7109375" style="80" hidden="1" customWidth="1"/>
    <col min="10758" max="10758" width="19.28515625" style="80" hidden="1" customWidth="1"/>
    <col min="10759" max="11008" width="0" style="80" hidden="1"/>
    <col min="11009" max="11009" width="37.42578125" style="80" hidden="1" customWidth="1"/>
    <col min="11010" max="11010" width="12.5703125" style="80" hidden="1" customWidth="1"/>
    <col min="11011" max="11011" width="10.7109375" style="80" hidden="1" customWidth="1"/>
    <col min="11012" max="11012" width="17" style="80" hidden="1" customWidth="1"/>
    <col min="11013" max="11013" width="17.7109375" style="80" hidden="1" customWidth="1"/>
    <col min="11014" max="11014" width="19.28515625" style="80" hidden="1" customWidth="1"/>
    <col min="11015" max="11264" width="0" style="80" hidden="1"/>
    <col min="11265" max="11265" width="37.42578125" style="80" hidden="1" customWidth="1"/>
    <col min="11266" max="11266" width="12.5703125" style="80" hidden="1" customWidth="1"/>
    <col min="11267" max="11267" width="10.7109375" style="80" hidden="1" customWidth="1"/>
    <col min="11268" max="11268" width="17" style="80" hidden="1" customWidth="1"/>
    <col min="11269" max="11269" width="17.7109375" style="80" hidden="1" customWidth="1"/>
    <col min="11270" max="11270" width="19.28515625" style="80" hidden="1" customWidth="1"/>
    <col min="11271" max="11520" width="0" style="80" hidden="1"/>
    <col min="11521" max="11521" width="37.42578125" style="80" hidden="1" customWidth="1"/>
    <col min="11522" max="11522" width="12.5703125" style="80" hidden="1" customWidth="1"/>
    <col min="11523" max="11523" width="10.7109375" style="80" hidden="1" customWidth="1"/>
    <col min="11524" max="11524" width="17" style="80" hidden="1" customWidth="1"/>
    <col min="11525" max="11525" width="17.7109375" style="80" hidden="1" customWidth="1"/>
    <col min="11526" max="11526" width="19.28515625" style="80" hidden="1" customWidth="1"/>
    <col min="11527" max="11776" width="0" style="80" hidden="1"/>
    <col min="11777" max="11777" width="37.42578125" style="80" hidden="1" customWidth="1"/>
    <col min="11778" max="11778" width="12.5703125" style="80" hidden="1" customWidth="1"/>
    <col min="11779" max="11779" width="10.7109375" style="80" hidden="1" customWidth="1"/>
    <col min="11780" max="11780" width="17" style="80" hidden="1" customWidth="1"/>
    <col min="11781" max="11781" width="17.7109375" style="80" hidden="1" customWidth="1"/>
    <col min="11782" max="11782" width="19.28515625" style="80" hidden="1" customWidth="1"/>
    <col min="11783" max="12032" width="0" style="80" hidden="1"/>
    <col min="12033" max="12033" width="37.42578125" style="80" hidden="1" customWidth="1"/>
    <col min="12034" max="12034" width="12.5703125" style="80" hidden="1" customWidth="1"/>
    <col min="12035" max="12035" width="10.7109375" style="80" hidden="1" customWidth="1"/>
    <col min="12036" max="12036" width="17" style="80" hidden="1" customWidth="1"/>
    <col min="12037" max="12037" width="17.7109375" style="80" hidden="1" customWidth="1"/>
    <col min="12038" max="12038" width="19.28515625" style="80" hidden="1" customWidth="1"/>
    <col min="12039" max="12288" width="0" style="80" hidden="1"/>
    <col min="12289" max="12289" width="37.42578125" style="80" hidden="1" customWidth="1"/>
    <col min="12290" max="12290" width="12.5703125" style="80" hidden="1" customWidth="1"/>
    <col min="12291" max="12291" width="10.7109375" style="80" hidden="1" customWidth="1"/>
    <col min="12292" max="12292" width="17" style="80" hidden="1" customWidth="1"/>
    <col min="12293" max="12293" width="17.7109375" style="80" hidden="1" customWidth="1"/>
    <col min="12294" max="12294" width="19.28515625" style="80" hidden="1" customWidth="1"/>
    <col min="12295" max="12544" width="0" style="80" hidden="1"/>
    <col min="12545" max="12545" width="37.42578125" style="80" hidden="1" customWidth="1"/>
    <col min="12546" max="12546" width="12.5703125" style="80" hidden="1" customWidth="1"/>
    <col min="12547" max="12547" width="10.7109375" style="80" hidden="1" customWidth="1"/>
    <col min="12548" max="12548" width="17" style="80" hidden="1" customWidth="1"/>
    <col min="12549" max="12549" width="17.7109375" style="80" hidden="1" customWidth="1"/>
    <col min="12550" max="12550" width="19.28515625" style="80" hidden="1" customWidth="1"/>
    <col min="12551" max="12800" width="0" style="80" hidden="1"/>
    <col min="12801" max="12801" width="37.42578125" style="80" hidden="1" customWidth="1"/>
    <col min="12802" max="12802" width="12.5703125" style="80" hidden="1" customWidth="1"/>
    <col min="12803" max="12803" width="10.7109375" style="80" hidden="1" customWidth="1"/>
    <col min="12804" max="12804" width="17" style="80" hidden="1" customWidth="1"/>
    <col min="12805" max="12805" width="17.7109375" style="80" hidden="1" customWidth="1"/>
    <col min="12806" max="12806" width="19.28515625" style="80" hidden="1" customWidth="1"/>
    <col min="12807" max="13056" width="0" style="80" hidden="1"/>
    <col min="13057" max="13057" width="37.42578125" style="80" hidden="1" customWidth="1"/>
    <col min="13058" max="13058" width="12.5703125" style="80" hidden="1" customWidth="1"/>
    <col min="13059" max="13059" width="10.7109375" style="80" hidden="1" customWidth="1"/>
    <col min="13060" max="13060" width="17" style="80" hidden="1" customWidth="1"/>
    <col min="13061" max="13061" width="17.7109375" style="80" hidden="1" customWidth="1"/>
    <col min="13062" max="13062" width="19.28515625" style="80" hidden="1" customWidth="1"/>
    <col min="13063" max="13312" width="0" style="80" hidden="1"/>
    <col min="13313" max="13313" width="37.42578125" style="80" hidden="1" customWidth="1"/>
    <col min="13314" max="13314" width="12.5703125" style="80" hidden="1" customWidth="1"/>
    <col min="13315" max="13315" width="10.7109375" style="80" hidden="1" customWidth="1"/>
    <col min="13316" max="13316" width="17" style="80" hidden="1" customWidth="1"/>
    <col min="13317" max="13317" width="17.7109375" style="80" hidden="1" customWidth="1"/>
    <col min="13318" max="13318" width="19.28515625" style="80" hidden="1" customWidth="1"/>
    <col min="13319" max="13568" width="0" style="80" hidden="1"/>
    <col min="13569" max="13569" width="37.42578125" style="80" hidden="1" customWidth="1"/>
    <col min="13570" max="13570" width="12.5703125" style="80" hidden="1" customWidth="1"/>
    <col min="13571" max="13571" width="10.7109375" style="80" hidden="1" customWidth="1"/>
    <col min="13572" max="13572" width="17" style="80" hidden="1" customWidth="1"/>
    <col min="13573" max="13573" width="17.7109375" style="80" hidden="1" customWidth="1"/>
    <col min="13574" max="13574" width="19.28515625" style="80" hidden="1" customWidth="1"/>
    <col min="13575" max="13824" width="0" style="80" hidden="1"/>
    <col min="13825" max="13825" width="37.42578125" style="80" hidden="1" customWidth="1"/>
    <col min="13826" max="13826" width="12.5703125" style="80" hidden="1" customWidth="1"/>
    <col min="13827" max="13827" width="10.7109375" style="80" hidden="1" customWidth="1"/>
    <col min="13828" max="13828" width="17" style="80" hidden="1" customWidth="1"/>
    <col min="13829" max="13829" width="17.7109375" style="80" hidden="1" customWidth="1"/>
    <col min="13830" max="13830" width="19.28515625" style="80" hidden="1" customWidth="1"/>
    <col min="13831" max="14080" width="0" style="80" hidden="1"/>
    <col min="14081" max="14081" width="37.42578125" style="80" hidden="1" customWidth="1"/>
    <col min="14082" max="14082" width="12.5703125" style="80" hidden="1" customWidth="1"/>
    <col min="14083" max="14083" width="10.7109375" style="80" hidden="1" customWidth="1"/>
    <col min="14084" max="14084" width="17" style="80" hidden="1" customWidth="1"/>
    <col min="14085" max="14085" width="17.7109375" style="80" hidden="1" customWidth="1"/>
    <col min="14086" max="14086" width="19.28515625" style="80" hidden="1" customWidth="1"/>
    <col min="14087" max="14336" width="0" style="80" hidden="1"/>
    <col min="14337" max="14337" width="37.42578125" style="80" hidden="1" customWidth="1"/>
    <col min="14338" max="14338" width="12.5703125" style="80" hidden="1" customWidth="1"/>
    <col min="14339" max="14339" width="10.7109375" style="80" hidden="1" customWidth="1"/>
    <col min="14340" max="14340" width="17" style="80" hidden="1" customWidth="1"/>
    <col min="14341" max="14341" width="17.7109375" style="80" hidden="1" customWidth="1"/>
    <col min="14342" max="14342" width="19.28515625" style="80" hidden="1" customWidth="1"/>
    <col min="14343" max="14592" width="0" style="80" hidden="1"/>
    <col min="14593" max="14593" width="37.42578125" style="80" hidden="1" customWidth="1"/>
    <col min="14594" max="14594" width="12.5703125" style="80" hidden="1" customWidth="1"/>
    <col min="14595" max="14595" width="10.7109375" style="80" hidden="1" customWidth="1"/>
    <col min="14596" max="14596" width="17" style="80" hidden="1" customWidth="1"/>
    <col min="14597" max="14597" width="17.7109375" style="80" hidden="1" customWidth="1"/>
    <col min="14598" max="14598" width="19.28515625" style="80" hidden="1" customWidth="1"/>
    <col min="14599" max="14848" width="0" style="80" hidden="1"/>
    <col min="14849" max="14849" width="37.42578125" style="80" hidden="1" customWidth="1"/>
    <col min="14850" max="14850" width="12.5703125" style="80" hidden="1" customWidth="1"/>
    <col min="14851" max="14851" width="10.7109375" style="80" hidden="1" customWidth="1"/>
    <col min="14852" max="14852" width="17" style="80" hidden="1" customWidth="1"/>
    <col min="14853" max="14853" width="17.7109375" style="80" hidden="1" customWidth="1"/>
    <col min="14854" max="14854" width="19.28515625" style="80" hidden="1" customWidth="1"/>
    <col min="14855" max="15104" width="0" style="80" hidden="1"/>
    <col min="15105" max="15105" width="37.42578125" style="80" hidden="1" customWidth="1"/>
    <col min="15106" max="15106" width="12.5703125" style="80" hidden="1" customWidth="1"/>
    <col min="15107" max="15107" width="10.7109375" style="80" hidden="1" customWidth="1"/>
    <col min="15108" max="15108" width="17" style="80" hidden="1" customWidth="1"/>
    <col min="15109" max="15109" width="17.7109375" style="80" hidden="1" customWidth="1"/>
    <col min="15110" max="15110" width="19.28515625" style="80" hidden="1" customWidth="1"/>
    <col min="15111" max="15360" width="0" style="80" hidden="1"/>
    <col min="15361" max="15361" width="37.42578125" style="80" hidden="1" customWidth="1"/>
    <col min="15362" max="15362" width="12.5703125" style="80" hidden="1" customWidth="1"/>
    <col min="15363" max="15363" width="10.7109375" style="80" hidden="1" customWidth="1"/>
    <col min="15364" max="15364" width="17" style="80" hidden="1" customWidth="1"/>
    <col min="15365" max="15365" width="17.7109375" style="80" hidden="1" customWidth="1"/>
    <col min="15366" max="15366" width="19.28515625" style="80" hidden="1" customWidth="1"/>
    <col min="15367" max="15616" width="0" style="80" hidden="1"/>
    <col min="15617" max="15617" width="37.42578125" style="80" hidden="1" customWidth="1"/>
    <col min="15618" max="15618" width="12.5703125" style="80" hidden="1" customWidth="1"/>
    <col min="15619" max="15619" width="10.7109375" style="80" hidden="1" customWidth="1"/>
    <col min="15620" max="15620" width="17" style="80" hidden="1" customWidth="1"/>
    <col min="15621" max="15621" width="17.7109375" style="80" hidden="1" customWidth="1"/>
    <col min="15622" max="15622" width="19.28515625" style="80" hidden="1" customWidth="1"/>
    <col min="15623" max="15872" width="0" style="80" hidden="1"/>
    <col min="15873" max="15873" width="37.42578125" style="80" hidden="1" customWidth="1"/>
    <col min="15874" max="15874" width="12.5703125" style="80" hidden="1" customWidth="1"/>
    <col min="15875" max="15875" width="10.7109375" style="80" hidden="1" customWidth="1"/>
    <col min="15876" max="15876" width="17" style="80" hidden="1" customWidth="1"/>
    <col min="15877" max="15877" width="17.7109375" style="80" hidden="1" customWidth="1"/>
    <col min="15878" max="15878" width="19.28515625" style="80" hidden="1" customWidth="1"/>
    <col min="15879" max="16128" width="0" style="80" hidden="1"/>
    <col min="16129" max="16129" width="37.42578125" style="80" hidden="1" customWidth="1"/>
    <col min="16130" max="16130" width="12.5703125" style="80" hidden="1" customWidth="1"/>
    <col min="16131" max="16131" width="10.7109375" style="80" hidden="1" customWidth="1"/>
    <col min="16132" max="16132" width="17" style="80" hidden="1" customWidth="1"/>
    <col min="16133" max="16133" width="17.7109375" style="80" hidden="1" customWidth="1"/>
    <col min="16134" max="16134" width="19.28515625" style="80" hidden="1" customWidth="1"/>
    <col min="16135" max="16384" width="0" style="80" hidden="1"/>
  </cols>
  <sheetData>
    <row r="1" spans="1:7" ht="12.75">
      <c r="A1" s="145" t="s">
        <v>211</v>
      </c>
      <c r="B1" s="147"/>
      <c r="C1" s="147"/>
      <c r="D1" s="147"/>
      <c r="E1" s="147"/>
      <c r="F1" s="148"/>
    </row>
    <row r="2" spans="1:7" ht="12.75">
      <c r="A2" s="146" t="s">
        <v>212</v>
      </c>
      <c r="B2" s="149"/>
      <c r="C2" s="149"/>
      <c r="D2" s="149"/>
      <c r="E2" s="149"/>
      <c r="F2" s="150"/>
    </row>
    <row r="3" spans="1:7" ht="12.75">
      <c r="A3" s="146" t="s">
        <v>213</v>
      </c>
      <c r="B3" s="149"/>
      <c r="C3" s="149"/>
      <c r="D3" s="149"/>
      <c r="E3" s="149"/>
      <c r="F3" s="150"/>
    </row>
    <row r="4" spans="1:7" ht="12.75">
      <c r="A4" s="146" t="s">
        <v>214</v>
      </c>
      <c r="B4" s="149"/>
      <c r="C4" s="149"/>
      <c r="D4" s="149"/>
      <c r="E4" s="149"/>
      <c r="F4" s="150"/>
    </row>
    <row r="5" spans="1:7" ht="12.75">
      <c r="A5" s="146" t="s">
        <v>215</v>
      </c>
      <c r="B5" s="149"/>
      <c r="C5" s="149"/>
      <c r="D5" s="149"/>
      <c r="E5" s="149"/>
      <c r="F5" s="150"/>
    </row>
    <row r="6" spans="1:7" ht="12.75">
      <c r="A6" s="151"/>
      <c r="B6" s="149"/>
      <c r="C6" s="149"/>
      <c r="D6" s="149"/>
      <c r="E6" s="149"/>
      <c r="F6" s="149"/>
    </row>
    <row r="7" spans="1:7" ht="12.75" customHeight="1">
      <c r="A7" s="173" t="s">
        <v>37</v>
      </c>
      <c r="B7" s="173"/>
      <c r="C7" s="173"/>
      <c r="D7" s="173"/>
      <c r="E7" s="167" t="s">
        <v>216</v>
      </c>
      <c r="F7" s="168"/>
      <c r="G7" s="169"/>
    </row>
    <row r="8" spans="1:7" ht="12.75">
      <c r="A8" s="173" t="s">
        <v>33</v>
      </c>
      <c r="B8" s="173"/>
      <c r="C8" s="173"/>
      <c r="D8" s="173"/>
      <c r="E8" s="174" t="s">
        <v>274</v>
      </c>
      <c r="F8" s="174"/>
    </row>
    <row r="9" spans="1:7">
      <c r="A9" s="149"/>
      <c r="B9" s="149"/>
      <c r="C9" s="149"/>
      <c r="D9" s="149"/>
      <c r="E9" s="149"/>
      <c r="F9" s="149"/>
    </row>
    <row r="10" spans="1:7" ht="12.75">
      <c r="A10" s="170" t="s">
        <v>217</v>
      </c>
      <c r="B10" s="170"/>
      <c r="C10" s="170"/>
      <c r="D10" s="170"/>
      <c r="E10" s="170"/>
      <c r="F10" s="170"/>
    </row>
    <row r="11" spans="1:7" ht="27" customHeight="1">
      <c r="A11" s="175" t="s">
        <v>167</v>
      </c>
      <c r="B11" s="175"/>
      <c r="C11" s="175"/>
      <c r="D11" s="175"/>
      <c r="E11" s="175"/>
      <c r="F11" s="175"/>
    </row>
    <row r="12" spans="1:7" ht="12.75">
      <c r="A12" s="170"/>
      <c r="B12" s="170"/>
      <c r="C12" s="170"/>
      <c r="D12" s="170"/>
      <c r="E12" s="170"/>
      <c r="F12" s="170"/>
    </row>
    <row r="13" spans="1:7" ht="12.75">
      <c r="A13" s="170" t="s">
        <v>226</v>
      </c>
      <c r="B13" s="170"/>
      <c r="C13" s="170"/>
      <c r="D13" s="170"/>
      <c r="E13" s="170"/>
      <c r="F13" s="170"/>
    </row>
    <row r="14" spans="1:7" ht="12.75">
      <c r="A14" s="152"/>
      <c r="B14" s="152"/>
      <c r="C14" s="152"/>
      <c r="D14" s="152"/>
      <c r="E14" s="152"/>
      <c r="F14" s="152"/>
    </row>
    <row r="15" spans="1:7" ht="12.75">
      <c r="A15" s="153" t="s">
        <v>169</v>
      </c>
      <c r="B15" s="153" t="s">
        <v>170</v>
      </c>
      <c r="C15" s="153" t="s">
        <v>171</v>
      </c>
      <c r="D15" s="153" t="s">
        <v>172</v>
      </c>
      <c r="E15" s="153" t="s">
        <v>173</v>
      </c>
      <c r="F15" s="153" t="s">
        <v>218</v>
      </c>
    </row>
    <row r="16" spans="1:7" ht="38.25" customHeight="1">
      <c r="A16" s="171" t="s">
        <v>219</v>
      </c>
      <c r="B16" s="171" t="s">
        <v>175</v>
      </c>
      <c r="C16" s="171" t="s">
        <v>220</v>
      </c>
      <c r="D16" s="171" t="s">
        <v>196</v>
      </c>
      <c r="E16" s="171" t="s">
        <v>197</v>
      </c>
      <c r="F16" s="171" t="s">
        <v>221</v>
      </c>
    </row>
    <row r="17" spans="1:6" ht="15" customHeight="1">
      <c r="A17" s="172"/>
      <c r="B17" s="172"/>
      <c r="C17" s="172"/>
      <c r="D17" s="171"/>
      <c r="E17" s="171"/>
      <c r="F17" s="171"/>
    </row>
    <row r="18" spans="1:6">
      <c r="A18" s="154" t="s">
        <v>227</v>
      </c>
      <c r="B18" s="154" t="s">
        <v>222</v>
      </c>
      <c r="C18" s="155">
        <v>2</v>
      </c>
      <c r="D18" s="156"/>
      <c r="E18" s="157">
        <f>D18*C18</f>
        <v>0</v>
      </c>
      <c r="F18" s="157">
        <f>E18/12</f>
        <v>0</v>
      </c>
    </row>
    <row r="19" spans="1:6">
      <c r="A19" s="154" t="s">
        <v>228</v>
      </c>
      <c r="B19" s="154" t="s">
        <v>222</v>
      </c>
      <c r="C19" s="155">
        <v>2</v>
      </c>
      <c r="D19" s="156"/>
      <c r="E19" s="157">
        <f t="shared" ref="E19:E25" si="0">D19*C19</f>
        <v>0</v>
      </c>
      <c r="F19" s="157">
        <f>E19/12</f>
        <v>0</v>
      </c>
    </row>
    <row r="20" spans="1:6">
      <c r="A20" s="154" t="s">
        <v>229</v>
      </c>
      <c r="B20" s="154" t="s">
        <v>222</v>
      </c>
      <c r="C20" s="155">
        <v>2</v>
      </c>
      <c r="D20" s="156"/>
      <c r="E20" s="157">
        <f t="shared" si="0"/>
        <v>0</v>
      </c>
      <c r="F20" s="157">
        <f>E20/12</f>
        <v>0</v>
      </c>
    </row>
    <row r="21" spans="1:6" ht="24">
      <c r="A21" s="154" t="s">
        <v>230</v>
      </c>
      <c r="B21" s="154" t="s">
        <v>222</v>
      </c>
      <c r="C21" s="155">
        <v>2</v>
      </c>
      <c r="D21" s="156"/>
      <c r="E21" s="157">
        <f t="shared" si="0"/>
        <v>0</v>
      </c>
      <c r="F21" s="157">
        <f t="shared" ref="F21:F25" si="1">E21/12</f>
        <v>0</v>
      </c>
    </row>
    <row r="22" spans="1:6">
      <c r="A22" s="154" t="s">
        <v>231</v>
      </c>
      <c r="B22" s="154" t="s">
        <v>222</v>
      </c>
      <c r="C22" s="155">
        <v>2</v>
      </c>
      <c r="D22" s="156"/>
      <c r="E22" s="157">
        <f t="shared" si="0"/>
        <v>0</v>
      </c>
      <c r="F22" s="157">
        <f t="shared" si="1"/>
        <v>0</v>
      </c>
    </row>
    <row r="23" spans="1:6">
      <c r="A23" s="154" t="s">
        <v>223</v>
      </c>
      <c r="B23" s="154" t="s">
        <v>224</v>
      </c>
      <c r="C23" s="155">
        <v>2</v>
      </c>
      <c r="D23" s="156"/>
      <c r="E23" s="157">
        <f t="shared" si="0"/>
        <v>0</v>
      </c>
      <c r="F23" s="157">
        <f t="shared" si="1"/>
        <v>0</v>
      </c>
    </row>
    <row r="24" spans="1:6">
      <c r="A24" s="154" t="s">
        <v>232</v>
      </c>
      <c r="B24" s="154" t="s">
        <v>224</v>
      </c>
      <c r="C24" s="155">
        <v>2</v>
      </c>
      <c r="D24" s="156"/>
      <c r="E24" s="157">
        <f t="shared" ref="E24" si="2">D24*C24</f>
        <v>0</v>
      </c>
      <c r="F24" s="157">
        <f t="shared" ref="F24" si="3">E24/12</f>
        <v>0</v>
      </c>
    </row>
    <row r="25" spans="1:6">
      <c r="A25" s="154" t="s">
        <v>233</v>
      </c>
      <c r="B25" s="154" t="s">
        <v>222</v>
      </c>
      <c r="C25" s="155">
        <v>2</v>
      </c>
      <c r="D25" s="156"/>
      <c r="E25" s="157">
        <f t="shared" si="0"/>
        <v>0</v>
      </c>
      <c r="F25" s="157">
        <f t="shared" si="1"/>
        <v>0</v>
      </c>
    </row>
    <row r="26" spans="1:6" ht="12.75">
      <c r="A26" s="164" t="s">
        <v>225</v>
      </c>
      <c r="B26" s="165"/>
      <c r="C26" s="165"/>
      <c r="D26" s="164"/>
      <c r="E26" s="164"/>
      <c r="F26" s="158">
        <f>SUM(F18:F25)</f>
        <v>0</v>
      </c>
    </row>
    <row r="27" spans="1:6" ht="12.75">
      <c r="A27" s="159"/>
      <c r="B27" s="117"/>
      <c r="C27" s="117"/>
      <c r="D27" s="159"/>
      <c r="E27" s="117"/>
      <c r="F27" s="160"/>
    </row>
    <row r="28" spans="1:6" ht="12.75">
      <c r="A28" s="170" t="s">
        <v>234</v>
      </c>
      <c r="B28" s="170"/>
      <c r="C28" s="170"/>
      <c r="D28" s="170"/>
      <c r="E28" s="170"/>
      <c r="F28" s="170"/>
    </row>
    <row r="29" spans="1:6" ht="12.75">
      <c r="A29" s="152"/>
      <c r="B29" s="152"/>
      <c r="C29" s="152"/>
      <c r="D29" s="152"/>
      <c r="E29" s="152"/>
      <c r="F29" s="152"/>
    </row>
    <row r="30" spans="1:6" ht="12.75">
      <c r="A30" s="153" t="s">
        <v>169</v>
      </c>
      <c r="B30" s="153" t="s">
        <v>170</v>
      </c>
      <c r="C30" s="153" t="s">
        <v>171</v>
      </c>
      <c r="D30" s="153" t="s">
        <v>172</v>
      </c>
      <c r="E30" s="153" t="s">
        <v>173</v>
      </c>
      <c r="F30" s="153" t="s">
        <v>218</v>
      </c>
    </row>
    <row r="31" spans="1:6">
      <c r="A31" s="171" t="s">
        <v>219</v>
      </c>
      <c r="B31" s="171" t="s">
        <v>175</v>
      </c>
      <c r="C31" s="171" t="s">
        <v>220</v>
      </c>
      <c r="D31" s="171" t="s">
        <v>196</v>
      </c>
      <c r="E31" s="171" t="s">
        <v>197</v>
      </c>
      <c r="F31" s="171" t="s">
        <v>221</v>
      </c>
    </row>
    <row r="32" spans="1:6">
      <c r="A32" s="172"/>
      <c r="B32" s="172"/>
      <c r="C32" s="172"/>
      <c r="D32" s="171"/>
      <c r="E32" s="171"/>
      <c r="F32" s="171"/>
    </row>
    <row r="33" spans="1:6">
      <c r="A33" s="154" t="s">
        <v>227</v>
      </c>
      <c r="B33" s="154" t="s">
        <v>222</v>
      </c>
      <c r="C33" s="155">
        <v>2</v>
      </c>
      <c r="D33" s="156"/>
      <c r="E33" s="157">
        <f>D33*C33</f>
        <v>0</v>
      </c>
      <c r="F33" s="157">
        <f>E33/12</f>
        <v>0</v>
      </c>
    </row>
    <row r="34" spans="1:6" ht="24">
      <c r="A34" s="154" t="s">
        <v>230</v>
      </c>
      <c r="B34" s="154" t="s">
        <v>222</v>
      </c>
      <c r="C34" s="155">
        <v>2</v>
      </c>
      <c r="D34" s="156"/>
      <c r="E34" s="157">
        <f t="shared" ref="E34:E37" si="4">D34*C34</f>
        <v>0</v>
      </c>
      <c r="F34" s="157">
        <f>E34/12</f>
        <v>0</v>
      </c>
    </row>
    <row r="35" spans="1:6">
      <c r="A35" s="154" t="s">
        <v>223</v>
      </c>
      <c r="B35" s="154" t="s">
        <v>224</v>
      </c>
      <c r="C35" s="155">
        <v>2</v>
      </c>
      <c r="D35" s="156"/>
      <c r="E35" s="157">
        <f t="shared" si="4"/>
        <v>0</v>
      </c>
      <c r="F35" s="157">
        <f>E35/12</f>
        <v>0</v>
      </c>
    </row>
    <row r="36" spans="1:6">
      <c r="A36" s="154" t="s">
        <v>232</v>
      </c>
      <c r="B36" s="154" t="s">
        <v>224</v>
      </c>
      <c r="C36" s="155">
        <v>2</v>
      </c>
      <c r="D36" s="156"/>
      <c r="E36" s="157">
        <f t="shared" si="4"/>
        <v>0</v>
      </c>
      <c r="F36" s="157">
        <f t="shared" ref="F36:F37" si="5">E36/12</f>
        <v>0</v>
      </c>
    </row>
    <row r="37" spans="1:6">
      <c r="A37" s="154" t="s">
        <v>235</v>
      </c>
      <c r="B37" s="154" t="s">
        <v>222</v>
      </c>
      <c r="C37" s="155">
        <v>2</v>
      </c>
      <c r="D37" s="156"/>
      <c r="E37" s="157">
        <f t="shared" si="4"/>
        <v>0</v>
      </c>
      <c r="F37" s="157">
        <f t="shared" si="5"/>
        <v>0</v>
      </c>
    </row>
    <row r="38" spans="1:6" ht="12.75">
      <c r="A38" s="164" t="s">
        <v>225</v>
      </c>
      <c r="B38" s="165"/>
      <c r="C38" s="165"/>
      <c r="D38" s="164"/>
      <c r="E38" s="164"/>
      <c r="F38" s="158">
        <f>SUM(F33:F37)</f>
        <v>0</v>
      </c>
    </row>
    <row r="39" spans="1:6" ht="15">
      <c r="A39"/>
      <c r="B39"/>
      <c r="C39"/>
      <c r="D39"/>
      <c r="E39"/>
      <c r="F39"/>
    </row>
    <row r="40" spans="1:6" ht="12.75">
      <c r="A40" s="170" t="s">
        <v>236</v>
      </c>
      <c r="B40" s="170"/>
      <c r="C40" s="170"/>
      <c r="D40" s="170"/>
      <c r="E40" s="170"/>
      <c r="F40" s="170"/>
    </row>
    <row r="41" spans="1:6" ht="12.75">
      <c r="A41" s="152"/>
      <c r="B41" s="152"/>
      <c r="C41" s="152"/>
      <c r="D41" s="152"/>
      <c r="E41" s="152"/>
      <c r="F41" s="152"/>
    </row>
    <row r="42" spans="1:6" ht="12.75">
      <c r="A42" s="153" t="s">
        <v>169</v>
      </c>
      <c r="B42" s="153" t="s">
        <v>170</v>
      </c>
      <c r="C42" s="153" t="s">
        <v>171</v>
      </c>
      <c r="D42" s="153" t="s">
        <v>172</v>
      </c>
      <c r="E42" s="153" t="s">
        <v>173</v>
      </c>
      <c r="F42" s="153" t="s">
        <v>218</v>
      </c>
    </row>
    <row r="43" spans="1:6">
      <c r="A43" s="171" t="s">
        <v>219</v>
      </c>
      <c r="B43" s="171" t="s">
        <v>175</v>
      </c>
      <c r="C43" s="171" t="s">
        <v>220</v>
      </c>
      <c r="D43" s="171" t="s">
        <v>196</v>
      </c>
      <c r="E43" s="171" t="s">
        <v>197</v>
      </c>
      <c r="F43" s="171" t="s">
        <v>221</v>
      </c>
    </row>
    <row r="44" spans="1:6">
      <c r="A44" s="172"/>
      <c r="B44" s="172"/>
      <c r="C44" s="172"/>
      <c r="D44" s="171"/>
      <c r="E44" s="171"/>
      <c r="F44" s="171"/>
    </row>
    <row r="45" spans="1:6">
      <c r="A45" s="154" t="s">
        <v>227</v>
      </c>
      <c r="B45" s="154" t="s">
        <v>222</v>
      </c>
      <c r="C45" s="155">
        <v>2</v>
      </c>
      <c r="D45" s="156"/>
      <c r="E45" s="157">
        <f>D45*C45</f>
        <v>0</v>
      </c>
      <c r="F45" s="157">
        <f>E45/12</f>
        <v>0</v>
      </c>
    </row>
    <row r="46" spans="1:6" ht="24">
      <c r="A46" s="154" t="s">
        <v>230</v>
      </c>
      <c r="B46" s="154" t="s">
        <v>222</v>
      </c>
      <c r="C46" s="155">
        <v>2</v>
      </c>
      <c r="D46" s="156"/>
      <c r="E46" s="157">
        <f t="shared" ref="E46:E50" si="6">D46*C46</f>
        <v>0</v>
      </c>
      <c r="F46" s="157">
        <f>E46/12</f>
        <v>0</v>
      </c>
    </row>
    <row r="47" spans="1:6">
      <c r="A47" s="154" t="s">
        <v>231</v>
      </c>
      <c r="B47" s="154" t="s">
        <v>222</v>
      </c>
      <c r="C47" s="155">
        <v>2</v>
      </c>
      <c r="D47" s="156"/>
      <c r="E47" s="157">
        <f t="shared" si="6"/>
        <v>0</v>
      </c>
      <c r="F47" s="157">
        <f>E47/12</f>
        <v>0</v>
      </c>
    </row>
    <row r="48" spans="1:6">
      <c r="A48" s="154" t="s">
        <v>223</v>
      </c>
      <c r="B48" s="154" t="s">
        <v>224</v>
      </c>
      <c r="C48" s="155">
        <v>2</v>
      </c>
      <c r="D48" s="156"/>
      <c r="E48" s="157">
        <f t="shared" si="6"/>
        <v>0</v>
      </c>
      <c r="F48" s="157">
        <f t="shared" ref="F48:F50" si="7">E48/12</f>
        <v>0</v>
      </c>
    </row>
    <row r="49" spans="1:6">
      <c r="A49" s="154" t="s">
        <v>232</v>
      </c>
      <c r="B49" s="154" t="s">
        <v>224</v>
      </c>
      <c r="C49" s="155">
        <v>2</v>
      </c>
      <c r="D49" s="156"/>
      <c r="E49" s="157">
        <f t="shared" si="6"/>
        <v>0</v>
      </c>
      <c r="F49" s="157">
        <f t="shared" si="7"/>
        <v>0</v>
      </c>
    </row>
    <row r="50" spans="1:6">
      <c r="A50" s="154" t="s">
        <v>233</v>
      </c>
      <c r="B50" s="154" t="s">
        <v>222</v>
      </c>
      <c r="C50" s="155">
        <v>2</v>
      </c>
      <c r="D50" s="156"/>
      <c r="E50" s="157">
        <f t="shared" si="6"/>
        <v>0</v>
      </c>
      <c r="F50" s="157">
        <f t="shared" si="7"/>
        <v>0</v>
      </c>
    </row>
    <row r="51" spans="1:6" ht="12.75">
      <c r="A51" s="164" t="s">
        <v>225</v>
      </c>
      <c r="B51" s="165"/>
      <c r="C51" s="165"/>
      <c r="D51" s="164"/>
      <c r="E51" s="164"/>
      <c r="F51" s="158">
        <f>SUM(F45:F50)</f>
        <v>0</v>
      </c>
    </row>
    <row r="52" spans="1:6">
      <c r="A52" s="166" t="s">
        <v>115</v>
      </c>
      <c r="B52" s="166"/>
      <c r="C52" s="166"/>
      <c r="D52" s="166"/>
    </row>
  </sheetData>
  <sheetProtection insertColumns="0" deleteColumns="0" deleteRows="0"/>
  <mergeCells count="32">
    <mergeCell ref="A7:D7"/>
    <mergeCell ref="A8:D8"/>
    <mergeCell ref="E8:F8"/>
    <mergeCell ref="A10:F10"/>
    <mergeCell ref="A11:F11"/>
    <mergeCell ref="D31:D32"/>
    <mergeCell ref="E31:E32"/>
    <mergeCell ref="F31:F32"/>
    <mergeCell ref="A12:F12"/>
    <mergeCell ref="A13:F13"/>
    <mergeCell ref="A16:A17"/>
    <mergeCell ref="B16:B17"/>
    <mergeCell ref="C16:C17"/>
    <mergeCell ref="D16:D17"/>
    <mergeCell ref="E16:E17"/>
    <mergeCell ref="F16:F17"/>
    <mergeCell ref="A51:E51"/>
    <mergeCell ref="A38:E38"/>
    <mergeCell ref="A52:D52"/>
    <mergeCell ref="E7:G7"/>
    <mergeCell ref="A40:F40"/>
    <mergeCell ref="A43:A44"/>
    <mergeCell ref="B43:B44"/>
    <mergeCell ref="C43:C44"/>
    <mergeCell ref="D43:D44"/>
    <mergeCell ref="E43:E44"/>
    <mergeCell ref="F43:F44"/>
    <mergeCell ref="A26:E26"/>
    <mergeCell ref="A28:F28"/>
    <mergeCell ref="A31:A32"/>
    <mergeCell ref="B31:B32"/>
    <mergeCell ref="C31:C32"/>
  </mergeCells>
  <pageMargins left="1.299212598425197" right="0.51181102362204722" top="1.1811023622047245" bottom="0.78740157480314965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04F3-9091-45B9-8BE4-4400DB2F3126}">
  <sheetPr>
    <pageSetUpPr fitToPage="1"/>
  </sheetPr>
  <dimension ref="A1:F47"/>
  <sheetViews>
    <sheetView showGridLines="0" view="pageBreakPreview" zoomScaleNormal="100" zoomScaleSheetLayoutView="100" workbookViewId="0">
      <selection activeCell="D19" sqref="D19"/>
    </sheetView>
  </sheetViews>
  <sheetFormatPr defaultColWidth="0" defaultRowHeight="12"/>
  <cols>
    <col min="1" max="1" width="52.5703125" style="114" customWidth="1"/>
    <col min="2" max="2" width="16.42578125" style="114" bestFit="1" customWidth="1"/>
    <col min="3" max="3" width="10.7109375" style="114" customWidth="1"/>
    <col min="4" max="5" width="17.7109375" style="114" customWidth="1"/>
    <col min="6" max="256" width="0" style="114" hidden="1"/>
    <col min="257" max="257" width="52.5703125" style="114" customWidth="1"/>
    <col min="258" max="258" width="16.42578125" style="114" bestFit="1" customWidth="1"/>
    <col min="259" max="259" width="10.7109375" style="114" customWidth="1"/>
    <col min="260" max="261" width="17.7109375" style="114" customWidth="1"/>
    <col min="262" max="512" width="0" style="114" hidden="1"/>
    <col min="513" max="513" width="52.5703125" style="114" customWidth="1"/>
    <col min="514" max="514" width="16.42578125" style="114" bestFit="1" customWidth="1"/>
    <col min="515" max="515" width="10.7109375" style="114" customWidth="1"/>
    <col min="516" max="517" width="17.7109375" style="114" customWidth="1"/>
    <col min="518" max="768" width="0" style="114" hidden="1"/>
    <col min="769" max="769" width="52.5703125" style="114" customWidth="1"/>
    <col min="770" max="770" width="16.42578125" style="114" bestFit="1" customWidth="1"/>
    <col min="771" max="771" width="10.7109375" style="114" customWidth="1"/>
    <col min="772" max="773" width="17.7109375" style="114" customWidth="1"/>
    <col min="774" max="1024" width="0" style="114" hidden="1"/>
    <col min="1025" max="1025" width="52.5703125" style="114" customWidth="1"/>
    <col min="1026" max="1026" width="16.42578125" style="114" bestFit="1" customWidth="1"/>
    <col min="1027" max="1027" width="10.7109375" style="114" customWidth="1"/>
    <col min="1028" max="1029" width="17.7109375" style="114" customWidth="1"/>
    <col min="1030" max="1280" width="0" style="114" hidden="1"/>
    <col min="1281" max="1281" width="52.5703125" style="114" customWidth="1"/>
    <col min="1282" max="1282" width="16.42578125" style="114" bestFit="1" customWidth="1"/>
    <col min="1283" max="1283" width="10.7109375" style="114" customWidth="1"/>
    <col min="1284" max="1285" width="17.7109375" style="114" customWidth="1"/>
    <col min="1286" max="1536" width="0" style="114" hidden="1"/>
    <col min="1537" max="1537" width="52.5703125" style="114" customWidth="1"/>
    <col min="1538" max="1538" width="16.42578125" style="114" bestFit="1" customWidth="1"/>
    <col min="1539" max="1539" width="10.7109375" style="114" customWidth="1"/>
    <col min="1540" max="1541" width="17.7109375" style="114" customWidth="1"/>
    <col min="1542" max="1792" width="0" style="114" hidden="1"/>
    <col min="1793" max="1793" width="52.5703125" style="114" customWidth="1"/>
    <col min="1794" max="1794" width="16.42578125" style="114" bestFit="1" customWidth="1"/>
    <col min="1795" max="1795" width="10.7109375" style="114" customWidth="1"/>
    <col min="1796" max="1797" width="17.7109375" style="114" customWidth="1"/>
    <col min="1798" max="2048" width="0" style="114" hidden="1"/>
    <col min="2049" max="2049" width="52.5703125" style="114" customWidth="1"/>
    <col min="2050" max="2050" width="16.42578125" style="114" bestFit="1" customWidth="1"/>
    <col min="2051" max="2051" width="10.7109375" style="114" customWidth="1"/>
    <col min="2052" max="2053" width="17.7109375" style="114" customWidth="1"/>
    <col min="2054" max="2304" width="0" style="114" hidden="1"/>
    <col min="2305" max="2305" width="52.5703125" style="114" customWidth="1"/>
    <col min="2306" max="2306" width="16.42578125" style="114" bestFit="1" customWidth="1"/>
    <col min="2307" max="2307" width="10.7109375" style="114" customWidth="1"/>
    <col min="2308" max="2309" width="17.7109375" style="114" customWidth="1"/>
    <col min="2310" max="2560" width="0" style="114" hidden="1"/>
    <col min="2561" max="2561" width="52.5703125" style="114" customWidth="1"/>
    <col min="2562" max="2562" width="16.42578125" style="114" bestFit="1" customWidth="1"/>
    <col min="2563" max="2563" width="10.7109375" style="114" customWidth="1"/>
    <col min="2564" max="2565" width="17.7109375" style="114" customWidth="1"/>
    <col min="2566" max="2816" width="0" style="114" hidden="1"/>
    <col min="2817" max="2817" width="52.5703125" style="114" customWidth="1"/>
    <col min="2818" max="2818" width="16.42578125" style="114" bestFit="1" customWidth="1"/>
    <col min="2819" max="2819" width="10.7109375" style="114" customWidth="1"/>
    <col min="2820" max="2821" width="17.7109375" style="114" customWidth="1"/>
    <col min="2822" max="3072" width="0" style="114" hidden="1"/>
    <col min="3073" max="3073" width="52.5703125" style="114" customWidth="1"/>
    <col min="3074" max="3074" width="16.42578125" style="114" bestFit="1" customWidth="1"/>
    <col min="3075" max="3075" width="10.7109375" style="114" customWidth="1"/>
    <col min="3076" max="3077" width="17.7109375" style="114" customWidth="1"/>
    <col min="3078" max="3328" width="0" style="114" hidden="1"/>
    <col min="3329" max="3329" width="52.5703125" style="114" customWidth="1"/>
    <col min="3330" max="3330" width="16.42578125" style="114" bestFit="1" customWidth="1"/>
    <col min="3331" max="3331" width="10.7109375" style="114" customWidth="1"/>
    <col min="3332" max="3333" width="17.7109375" style="114" customWidth="1"/>
    <col min="3334" max="3584" width="0" style="114" hidden="1"/>
    <col min="3585" max="3585" width="52.5703125" style="114" customWidth="1"/>
    <col min="3586" max="3586" width="16.42578125" style="114" bestFit="1" customWidth="1"/>
    <col min="3587" max="3587" width="10.7109375" style="114" customWidth="1"/>
    <col min="3588" max="3589" width="17.7109375" style="114" customWidth="1"/>
    <col min="3590" max="3840" width="0" style="114" hidden="1"/>
    <col min="3841" max="3841" width="52.5703125" style="114" customWidth="1"/>
    <col min="3842" max="3842" width="16.42578125" style="114" bestFit="1" customWidth="1"/>
    <col min="3843" max="3843" width="10.7109375" style="114" customWidth="1"/>
    <col min="3844" max="3845" width="17.7109375" style="114" customWidth="1"/>
    <col min="3846" max="4096" width="0" style="114" hidden="1"/>
    <col min="4097" max="4097" width="52.5703125" style="114" customWidth="1"/>
    <col min="4098" max="4098" width="16.42578125" style="114" bestFit="1" customWidth="1"/>
    <col min="4099" max="4099" width="10.7109375" style="114" customWidth="1"/>
    <col min="4100" max="4101" width="17.7109375" style="114" customWidth="1"/>
    <col min="4102" max="4352" width="0" style="114" hidden="1"/>
    <col min="4353" max="4353" width="52.5703125" style="114" customWidth="1"/>
    <col min="4354" max="4354" width="16.42578125" style="114" bestFit="1" customWidth="1"/>
    <col min="4355" max="4355" width="10.7109375" style="114" customWidth="1"/>
    <col min="4356" max="4357" width="17.7109375" style="114" customWidth="1"/>
    <col min="4358" max="4608" width="0" style="114" hidden="1"/>
    <col min="4609" max="4609" width="52.5703125" style="114" customWidth="1"/>
    <col min="4610" max="4610" width="16.42578125" style="114" bestFit="1" customWidth="1"/>
    <col min="4611" max="4611" width="10.7109375" style="114" customWidth="1"/>
    <col min="4612" max="4613" width="17.7109375" style="114" customWidth="1"/>
    <col min="4614" max="4864" width="0" style="114" hidden="1"/>
    <col min="4865" max="4865" width="52.5703125" style="114" customWidth="1"/>
    <col min="4866" max="4866" width="16.42578125" style="114" bestFit="1" customWidth="1"/>
    <col min="4867" max="4867" width="10.7109375" style="114" customWidth="1"/>
    <col min="4868" max="4869" width="17.7109375" style="114" customWidth="1"/>
    <col min="4870" max="5120" width="0" style="114" hidden="1"/>
    <col min="5121" max="5121" width="52.5703125" style="114" customWidth="1"/>
    <col min="5122" max="5122" width="16.42578125" style="114" bestFit="1" customWidth="1"/>
    <col min="5123" max="5123" width="10.7109375" style="114" customWidth="1"/>
    <col min="5124" max="5125" width="17.7109375" style="114" customWidth="1"/>
    <col min="5126" max="5376" width="0" style="114" hidden="1"/>
    <col min="5377" max="5377" width="52.5703125" style="114" customWidth="1"/>
    <col min="5378" max="5378" width="16.42578125" style="114" bestFit="1" customWidth="1"/>
    <col min="5379" max="5379" width="10.7109375" style="114" customWidth="1"/>
    <col min="5380" max="5381" width="17.7109375" style="114" customWidth="1"/>
    <col min="5382" max="5632" width="0" style="114" hidden="1"/>
    <col min="5633" max="5633" width="52.5703125" style="114" customWidth="1"/>
    <col min="5634" max="5634" width="16.42578125" style="114" bestFit="1" customWidth="1"/>
    <col min="5635" max="5635" width="10.7109375" style="114" customWidth="1"/>
    <col min="5636" max="5637" width="17.7109375" style="114" customWidth="1"/>
    <col min="5638" max="5888" width="0" style="114" hidden="1"/>
    <col min="5889" max="5889" width="52.5703125" style="114" customWidth="1"/>
    <col min="5890" max="5890" width="16.42578125" style="114" bestFit="1" customWidth="1"/>
    <col min="5891" max="5891" width="10.7109375" style="114" customWidth="1"/>
    <col min="5892" max="5893" width="17.7109375" style="114" customWidth="1"/>
    <col min="5894" max="6144" width="0" style="114" hidden="1"/>
    <col min="6145" max="6145" width="52.5703125" style="114" customWidth="1"/>
    <col min="6146" max="6146" width="16.42578125" style="114" bestFit="1" customWidth="1"/>
    <col min="6147" max="6147" width="10.7109375" style="114" customWidth="1"/>
    <col min="6148" max="6149" width="17.7109375" style="114" customWidth="1"/>
    <col min="6150" max="6400" width="0" style="114" hidden="1"/>
    <col min="6401" max="6401" width="52.5703125" style="114" customWidth="1"/>
    <col min="6402" max="6402" width="16.42578125" style="114" bestFit="1" customWidth="1"/>
    <col min="6403" max="6403" width="10.7109375" style="114" customWidth="1"/>
    <col min="6404" max="6405" width="17.7109375" style="114" customWidth="1"/>
    <col min="6406" max="6656" width="0" style="114" hidden="1"/>
    <col min="6657" max="6657" width="52.5703125" style="114" customWidth="1"/>
    <col min="6658" max="6658" width="16.42578125" style="114" bestFit="1" customWidth="1"/>
    <col min="6659" max="6659" width="10.7109375" style="114" customWidth="1"/>
    <col min="6660" max="6661" width="17.7109375" style="114" customWidth="1"/>
    <col min="6662" max="6912" width="0" style="114" hidden="1"/>
    <col min="6913" max="6913" width="52.5703125" style="114" customWidth="1"/>
    <col min="6914" max="6914" width="16.42578125" style="114" bestFit="1" customWidth="1"/>
    <col min="6915" max="6915" width="10.7109375" style="114" customWidth="1"/>
    <col min="6916" max="6917" width="17.7109375" style="114" customWidth="1"/>
    <col min="6918" max="7168" width="0" style="114" hidden="1"/>
    <col min="7169" max="7169" width="52.5703125" style="114" customWidth="1"/>
    <col min="7170" max="7170" width="16.42578125" style="114" bestFit="1" customWidth="1"/>
    <col min="7171" max="7171" width="10.7109375" style="114" customWidth="1"/>
    <col min="7172" max="7173" width="17.7109375" style="114" customWidth="1"/>
    <col min="7174" max="7424" width="0" style="114" hidden="1"/>
    <col min="7425" max="7425" width="52.5703125" style="114" customWidth="1"/>
    <col min="7426" max="7426" width="16.42578125" style="114" bestFit="1" customWidth="1"/>
    <col min="7427" max="7427" width="10.7109375" style="114" customWidth="1"/>
    <col min="7428" max="7429" width="17.7109375" style="114" customWidth="1"/>
    <col min="7430" max="7680" width="0" style="114" hidden="1"/>
    <col min="7681" max="7681" width="52.5703125" style="114" customWidth="1"/>
    <col min="7682" max="7682" width="16.42578125" style="114" bestFit="1" customWidth="1"/>
    <col min="7683" max="7683" width="10.7109375" style="114" customWidth="1"/>
    <col min="7684" max="7685" width="17.7109375" style="114" customWidth="1"/>
    <col min="7686" max="7936" width="0" style="114" hidden="1"/>
    <col min="7937" max="7937" width="52.5703125" style="114" customWidth="1"/>
    <col min="7938" max="7938" width="16.42578125" style="114" bestFit="1" customWidth="1"/>
    <col min="7939" max="7939" width="10.7109375" style="114" customWidth="1"/>
    <col min="7940" max="7941" width="17.7109375" style="114" customWidth="1"/>
    <col min="7942" max="8192" width="0" style="114" hidden="1"/>
    <col min="8193" max="8193" width="52.5703125" style="114" customWidth="1"/>
    <col min="8194" max="8194" width="16.42578125" style="114" bestFit="1" customWidth="1"/>
    <col min="8195" max="8195" width="10.7109375" style="114" customWidth="1"/>
    <col min="8196" max="8197" width="17.7109375" style="114" customWidth="1"/>
    <col min="8198" max="8448" width="0" style="114" hidden="1"/>
    <col min="8449" max="8449" width="52.5703125" style="114" customWidth="1"/>
    <col min="8450" max="8450" width="16.42578125" style="114" bestFit="1" customWidth="1"/>
    <col min="8451" max="8451" width="10.7109375" style="114" customWidth="1"/>
    <col min="8452" max="8453" width="17.7109375" style="114" customWidth="1"/>
    <col min="8454" max="8704" width="0" style="114" hidden="1"/>
    <col min="8705" max="8705" width="52.5703125" style="114" customWidth="1"/>
    <col min="8706" max="8706" width="16.42578125" style="114" bestFit="1" customWidth="1"/>
    <col min="8707" max="8707" width="10.7109375" style="114" customWidth="1"/>
    <col min="8708" max="8709" width="17.7109375" style="114" customWidth="1"/>
    <col min="8710" max="8960" width="0" style="114" hidden="1"/>
    <col min="8961" max="8961" width="52.5703125" style="114" customWidth="1"/>
    <col min="8962" max="8962" width="16.42578125" style="114" bestFit="1" customWidth="1"/>
    <col min="8963" max="8963" width="10.7109375" style="114" customWidth="1"/>
    <col min="8964" max="8965" width="17.7109375" style="114" customWidth="1"/>
    <col min="8966" max="9216" width="0" style="114" hidden="1"/>
    <col min="9217" max="9217" width="52.5703125" style="114" customWidth="1"/>
    <col min="9218" max="9218" width="16.42578125" style="114" bestFit="1" customWidth="1"/>
    <col min="9219" max="9219" width="10.7109375" style="114" customWidth="1"/>
    <col min="9220" max="9221" width="17.7109375" style="114" customWidth="1"/>
    <col min="9222" max="9472" width="0" style="114" hidden="1"/>
    <col min="9473" max="9473" width="52.5703125" style="114" customWidth="1"/>
    <col min="9474" max="9474" width="16.42578125" style="114" bestFit="1" customWidth="1"/>
    <col min="9475" max="9475" width="10.7109375" style="114" customWidth="1"/>
    <col min="9476" max="9477" width="17.7109375" style="114" customWidth="1"/>
    <col min="9478" max="9728" width="0" style="114" hidden="1"/>
    <col min="9729" max="9729" width="52.5703125" style="114" customWidth="1"/>
    <col min="9730" max="9730" width="16.42578125" style="114" bestFit="1" customWidth="1"/>
    <col min="9731" max="9731" width="10.7109375" style="114" customWidth="1"/>
    <col min="9732" max="9733" width="17.7109375" style="114" customWidth="1"/>
    <col min="9734" max="9984" width="0" style="114" hidden="1"/>
    <col min="9985" max="9985" width="52.5703125" style="114" customWidth="1"/>
    <col min="9986" max="9986" width="16.42578125" style="114" bestFit="1" customWidth="1"/>
    <col min="9987" max="9987" width="10.7109375" style="114" customWidth="1"/>
    <col min="9988" max="9989" width="17.7109375" style="114" customWidth="1"/>
    <col min="9990" max="10240" width="0" style="114" hidden="1"/>
    <col min="10241" max="10241" width="52.5703125" style="114" customWidth="1"/>
    <col min="10242" max="10242" width="16.42578125" style="114" bestFit="1" customWidth="1"/>
    <col min="10243" max="10243" width="10.7109375" style="114" customWidth="1"/>
    <col min="10244" max="10245" width="17.7109375" style="114" customWidth="1"/>
    <col min="10246" max="10496" width="0" style="114" hidden="1"/>
    <col min="10497" max="10497" width="52.5703125" style="114" customWidth="1"/>
    <col min="10498" max="10498" width="16.42578125" style="114" bestFit="1" customWidth="1"/>
    <col min="10499" max="10499" width="10.7109375" style="114" customWidth="1"/>
    <col min="10500" max="10501" width="17.7109375" style="114" customWidth="1"/>
    <col min="10502" max="10752" width="0" style="114" hidden="1"/>
    <col min="10753" max="10753" width="52.5703125" style="114" customWidth="1"/>
    <col min="10754" max="10754" width="16.42578125" style="114" bestFit="1" customWidth="1"/>
    <col min="10755" max="10755" width="10.7109375" style="114" customWidth="1"/>
    <col min="10756" max="10757" width="17.7109375" style="114" customWidth="1"/>
    <col min="10758" max="11008" width="0" style="114" hidden="1"/>
    <col min="11009" max="11009" width="52.5703125" style="114" customWidth="1"/>
    <col min="11010" max="11010" width="16.42578125" style="114" bestFit="1" customWidth="1"/>
    <col min="11011" max="11011" width="10.7109375" style="114" customWidth="1"/>
    <col min="11012" max="11013" width="17.7109375" style="114" customWidth="1"/>
    <col min="11014" max="11264" width="0" style="114" hidden="1"/>
    <col min="11265" max="11265" width="52.5703125" style="114" customWidth="1"/>
    <col min="11266" max="11266" width="16.42578125" style="114" bestFit="1" customWidth="1"/>
    <col min="11267" max="11267" width="10.7109375" style="114" customWidth="1"/>
    <col min="11268" max="11269" width="17.7109375" style="114" customWidth="1"/>
    <col min="11270" max="11520" width="0" style="114" hidden="1"/>
    <col min="11521" max="11521" width="52.5703125" style="114" customWidth="1"/>
    <col min="11522" max="11522" width="16.42578125" style="114" bestFit="1" customWidth="1"/>
    <col min="11523" max="11523" width="10.7109375" style="114" customWidth="1"/>
    <col min="11524" max="11525" width="17.7109375" style="114" customWidth="1"/>
    <col min="11526" max="11776" width="0" style="114" hidden="1"/>
    <col min="11777" max="11777" width="52.5703125" style="114" customWidth="1"/>
    <col min="11778" max="11778" width="16.42578125" style="114" bestFit="1" customWidth="1"/>
    <col min="11779" max="11779" width="10.7109375" style="114" customWidth="1"/>
    <col min="11780" max="11781" width="17.7109375" style="114" customWidth="1"/>
    <col min="11782" max="12032" width="0" style="114" hidden="1"/>
    <col min="12033" max="12033" width="52.5703125" style="114" customWidth="1"/>
    <col min="12034" max="12034" width="16.42578125" style="114" bestFit="1" customWidth="1"/>
    <col min="12035" max="12035" width="10.7109375" style="114" customWidth="1"/>
    <col min="12036" max="12037" width="17.7109375" style="114" customWidth="1"/>
    <col min="12038" max="12288" width="0" style="114" hidden="1"/>
    <col min="12289" max="12289" width="52.5703125" style="114" customWidth="1"/>
    <col min="12290" max="12290" width="16.42578125" style="114" bestFit="1" customWidth="1"/>
    <col min="12291" max="12291" width="10.7109375" style="114" customWidth="1"/>
    <col min="12292" max="12293" width="17.7109375" style="114" customWidth="1"/>
    <col min="12294" max="12544" width="0" style="114" hidden="1"/>
    <col min="12545" max="12545" width="52.5703125" style="114" customWidth="1"/>
    <col min="12546" max="12546" width="16.42578125" style="114" bestFit="1" customWidth="1"/>
    <col min="12547" max="12547" width="10.7109375" style="114" customWidth="1"/>
    <col min="12548" max="12549" width="17.7109375" style="114" customWidth="1"/>
    <col min="12550" max="12800" width="0" style="114" hidden="1"/>
    <col min="12801" max="12801" width="52.5703125" style="114" customWidth="1"/>
    <col min="12802" max="12802" width="16.42578125" style="114" bestFit="1" customWidth="1"/>
    <col min="12803" max="12803" width="10.7109375" style="114" customWidth="1"/>
    <col min="12804" max="12805" width="17.7109375" style="114" customWidth="1"/>
    <col min="12806" max="13056" width="0" style="114" hidden="1"/>
    <col min="13057" max="13057" width="52.5703125" style="114" customWidth="1"/>
    <col min="13058" max="13058" width="16.42578125" style="114" bestFit="1" customWidth="1"/>
    <col min="13059" max="13059" width="10.7109375" style="114" customWidth="1"/>
    <col min="13060" max="13061" width="17.7109375" style="114" customWidth="1"/>
    <col min="13062" max="13312" width="0" style="114" hidden="1"/>
    <col min="13313" max="13313" width="52.5703125" style="114" customWidth="1"/>
    <col min="13314" max="13314" width="16.42578125" style="114" bestFit="1" customWidth="1"/>
    <col min="13315" max="13315" width="10.7109375" style="114" customWidth="1"/>
    <col min="13316" max="13317" width="17.7109375" style="114" customWidth="1"/>
    <col min="13318" max="13568" width="0" style="114" hidden="1"/>
    <col min="13569" max="13569" width="52.5703125" style="114" customWidth="1"/>
    <col min="13570" max="13570" width="16.42578125" style="114" bestFit="1" customWidth="1"/>
    <col min="13571" max="13571" width="10.7109375" style="114" customWidth="1"/>
    <col min="13572" max="13573" width="17.7109375" style="114" customWidth="1"/>
    <col min="13574" max="13824" width="0" style="114" hidden="1"/>
    <col min="13825" max="13825" width="52.5703125" style="114" customWidth="1"/>
    <col min="13826" max="13826" width="16.42578125" style="114" bestFit="1" customWidth="1"/>
    <col min="13827" max="13827" width="10.7109375" style="114" customWidth="1"/>
    <col min="13828" max="13829" width="17.7109375" style="114" customWidth="1"/>
    <col min="13830" max="14080" width="0" style="114" hidden="1"/>
    <col min="14081" max="14081" width="52.5703125" style="114" customWidth="1"/>
    <col min="14082" max="14082" width="16.42578125" style="114" bestFit="1" customWidth="1"/>
    <col min="14083" max="14083" width="10.7109375" style="114" customWidth="1"/>
    <col min="14084" max="14085" width="17.7109375" style="114" customWidth="1"/>
    <col min="14086" max="14336" width="0" style="114" hidden="1"/>
    <col min="14337" max="14337" width="52.5703125" style="114" customWidth="1"/>
    <col min="14338" max="14338" width="16.42578125" style="114" bestFit="1" customWidth="1"/>
    <col min="14339" max="14339" width="10.7109375" style="114" customWidth="1"/>
    <col min="14340" max="14341" width="17.7109375" style="114" customWidth="1"/>
    <col min="14342" max="14592" width="0" style="114" hidden="1"/>
    <col min="14593" max="14593" width="52.5703125" style="114" customWidth="1"/>
    <col min="14594" max="14594" width="16.42578125" style="114" bestFit="1" customWidth="1"/>
    <col min="14595" max="14595" width="10.7109375" style="114" customWidth="1"/>
    <col min="14596" max="14597" width="17.7109375" style="114" customWidth="1"/>
    <col min="14598" max="14848" width="0" style="114" hidden="1"/>
    <col min="14849" max="14849" width="52.5703125" style="114" customWidth="1"/>
    <col min="14850" max="14850" width="16.42578125" style="114" bestFit="1" customWidth="1"/>
    <col min="14851" max="14851" width="10.7109375" style="114" customWidth="1"/>
    <col min="14852" max="14853" width="17.7109375" style="114" customWidth="1"/>
    <col min="14854" max="15104" width="0" style="114" hidden="1"/>
    <col min="15105" max="15105" width="52.5703125" style="114" customWidth="1"/>
    <col min="15106" max="15106" width="16.42578125" style="114" bestFit="1" customWidth="1"/>
    <col min="15107" max="15107" width="10.7109375" style="114" customWidth="1"/>
    <col min="15108" max="15109" width="17.7109375" style="114" customWidth="1"/>
    <col min="15110" max="15360" width="0" style="114" hidden="1"/>
    <col min="15361" max="15361" width="52.5703125" style="114" customWidth="1"/>
    <col min="15362" max="15362" width="16.42578125" style="114" bestFit="1" customWidth="1"/>
    <col min="15363" max="15363" width="10.7109375" style="114" customWidth="1"/>
    <col min="15364" max="15365" width="17.7109375" style="114" customWidth="1"/>
    <col min="15366" max="15616" width="0" style="114" hidden="1"/>
    <col min="15617" max="15617" width="52.5703125" style="114" customWidth="1"/>
    <col min="15618" max="15618" width="16.42578125" style="114" bestFit="1" customWidth="1"/>
    <col min="15619" max="15619" width="10.7109375" style="114" customWidth="1"/>
    <col min="15620" max="15621" width="17.7109375" style="114" customWidth="1"/>
    <col min="15622" max="15872" width="0" style="114" hidden="1"/>
    <col min="15873" max="15873" width="52.5703125" style="114" customWidth="1"/>
    <col min="15874" max="15874" width="16.42578125" style="114" bestFit="1" customWidth="1"/>
    <col min="15875" max="15875" width="10.7109375" style="114" customWidth="1"/>
    <col min="15876" max="15877" width="17.7109375" style="114" customWidth="1"/>
    <col min="15878" max="16128" width="0" style="114" hidden="1"/>
    <col min="16129" max="16129" width="52.5703125" style="114" customWidth="1"/>
    <col min="16130" max="16130" width="16.42578125" style="114" bestFit="1" customWidth="1"/>
    <col min="16131" max="16131" width="10.7109375" style="114" customWidth="1"/>
    <col min="16132" max="16133" width="17.7109375" style="114" customWidth="1"/>
    <col min="16134" max="16384" width="0" style="114" hidden="1"/>
  </cols>
  <sheetData>
    <row r="1" spans="1:6" ht="12.75">
      <c r="A1" s="145" t="s">
        <v>211</v>
      </c>
      <c r="B1" s="72"/>
      <c r="C1" s="72"/>
      <c r="D1" s="72"/>
      <c r="E1" s="72"/>
    </row>
    <row r="2" spans="1:6" ht="12.75">
      <c r="A2" s="146" t="s">
        <v>212</v>
      </c>
      <c r="B2" s="72"/>
      <c r="C2" s="72"/>
      <c r="D2" s="72"/>
      <c r="E2" s="72"/>
    </row>
    <row r="3" spans="1:6" ht="12.75">
      <c r="A3" s="146" t="s">
        <v>213</v>
      </c>
      <c r="B3" s="72"/>
      <c r="C3" s="72"/>
      <c r="D3" s="72"/>
      <c r="E3" s="72"/>
    </row>
    <row r="4" spans="1:6" ht="12.75">
      <c r="A4" s="146" t="s">
        <v>214</v>
      </c>
      <c r="B4" s="72"/>
      <c r="C4" s="72"/>
      <c r="D4" s="72"/>
      <c r="E4" s="72"/>
    </row>
    <row r="5" spans="1:6" ht="12.75">
      <c r="A5" s="146" t="s">
        <v>215</v>
      </c>
      <c r="B5" s="72"/>
      <c r="C5" s="72"/>
      <c r="D5" s="72"/>
      <c r="E5" s="72"/>
    </row>
    <row r="6" spans="1:6" ht="12.75">
      <c r="A6" s="178"/>
      <c r="B6" s="178"/>
      <c r="C6" s="178"/>
      <c r="D6" s="178"/>
      <c r="E6" s="178"/>
    </row>
    <row r="7" spans="1:6" ht="12.75">
      <c r="A7" s="179" t="s">
        <v>37</v>
      </c>
      <c r="B7" s="180"/>
      <c r="C7" s="181"/>
      <c r="D7" s="167" t="s">
        <v>216</v>
      </c>
      <c r="E7" s="168"/>
      <c r="F7" s="169"/>
    </row>
    <row r="8" spans="1:6" ht="12.75">
      <c r="A8" s="179" t="s">
        <v>33</v>
      </c>
      <c r="B8" s="180"/>
      <c r="C8" s="181"/>
      <c r="D8" s="182" t="s">
        <v>274</v>
      </c>
      <c r="E8" s="183"/>
      <c r="F8" s="184"/>
    </row>
    <row r="9" spans="1:6">
      <c r="A9" s="115"/>
      <c r="B9" s="116"/>
      <c r="C9" s="116"/>
      <c r="D9" s="116"/>
      <c r="E9" s="116"/>
    </row>
    <row r="10" spans="1:6" ht="12.75">
      <c r="A10" s="176"/>
      <c r="B10" s="177"/>
      <c r="C10" s="177"/>
      <c r="D10" s="177"/>
      <c r="E10" s="177"/>
    </row>
    <row r="11" spans="1:6" ht="12.75">
      <c r="A11" s="176" t="s">
        <v>167</v>
      </c>
      <c r="B11" s="177"/>
      <c r="C11" s="177"/>
      <c r="D11" s="177"/>
      <c r="E11" s="177"/>
    </row>
    <row r="12" spans="1:6" ht="12.75">
      <c r="A12" s="176" t="s">
        <v>168</v>
      </c>
      <c r="B12" s="177"/>
      <c r="C12" s="177"/>
      <c r="D12" s="177"/>
      <c r="E12" s="177"/>
    </row>
    <row r="13" spans="1:6" ht="12.75">
      <c r="A13" s="176"/>
      <c r="B13" s="177"/>
      <c r="C13" s="177"/>
      <c r="D13" s="177"/>
      <c r="E13" s="177"/>
    </row>
    <row r="14" spans="1:6" ht="12.75">
      <c r="A14" s="176" t="s">
        <v>205</v>
      </c>
      <c r="B14" s="177"/>
      <c r="C14" s="177"/>
      <c r="D14" s="177"/>
      <c r="E14" s="177"/>
    </row>
    <row r="15" spans="1:6" ht="12.75">
      <c r="A15" s="118"/>
      <c r="B15" s="119"/>
      <c r="C15" s="119"/>
      <c r="D15" s="119"/>
    </row>
    <row r="16" spans="1:6" ht="12.75">
      <c r="A16" s="120" t="s">
        <v>169</v>
      </c>
      <c r="B16" s="120" t="s">
        <v>170</v>
      </c>
      <c r="C16" s="120" t="s">
        <v>171</v>
      </c>
      <c r="D16" s="120" t="s">
        <v>172</v>
      </c>
      <c r="E16" s="121" t="s">
        <v>173</v>
      </c>
    </row>
    <row r="17" spans="1:5" ht="25.5">
      <c r="A17" s="188" t="s">
        <v>174</v>
      </c>
      <c r="B17" s="188" t="s">
        <v>175</v>
      </c>
      <c r="C17" s="188" t="s">
        <v>176</v>
      </c>
      <c r="D17" s="188" t="s">
        <v>177</v>
      </c>
      <c r="E17" s="122" t="s">
        <v>178</v>
      </c>
    </row>
    <row r="18" spans="1:5" ht="12.75">
      <c r="A18" s="165"/>
      <c r="B18" s="165"/>
      <c r="C18" s="165"/>
      <c r="D18" s="165"/>
      <c r="E18" s="122" t="s">
        <v>179</v>
      </c>
    </row>
    <row r="19" spans="1:5">
      <c r="A19" s="123" t="s">
        <v>148</v>
      </c>
      <c r="B19" s="124" t="s">
        <v>199</v>
      </c>
      <c r="C19" s="124">
        <v>443</v>
      </c>
      <c r="D19" s="161"/>
      <c r="E19" s="125">
        <f>C19*D19</f>
        <v>0</v>
      </c>
    </row>
    <row r="20" spans="1:5">
      <c r="A20" s="123" t="s">
        <v>149</v>
      </c>
      <c r="B20" s="124" t="s">
        <v>199</v>
      </c>
      <c r="C20" s="124">
        <v>110</v>
      </c>
      <c r="D20" s="161"/>
      <c r="E20" s="125">
        <f t="shared" ref="E20:E43" si="0">C20*D20</f>
        <v>0</v>
      </c>
    </row>
    <row r="21" spans="1:5">
      <c r="A21" s="123" t="s">
        <v>150</v>
      </c>
      <c r="B21" s="124" t="s">
        <v>200</v>
      </c>
      <c r="C21" s="124">
        <v>106</v>
      </c>
      <c r="D21" s="161"/>
      <c r="E21" s="125">
        <f t="shared" si="0"/>
        <v>0</v>
      </c>
    </row>
    <row r="22" spans="1:5" ht="22.5">
      <c r="A22" s="123" t="s">
        <v>237</v>
      </c>
      <c r="B22" s="124" t="s">
        <v>199</v>
      </c>
      <c r="C22" s="124">
        <v>369</v>
      </c>
      <c r="D22" s="161"/>
      <c r="E22" s="125">
        <f t="shared" si="0"/>
        <v>0</v>
      </c>
    </row>
    <row r="23" spans="1:5" ht="22.5">
      <c r="A23" s="123" t="s">
        <v>238</v>
      </c>
      <c r="B23" s="124" t="s">
        <v>201</v>
      </c>
      <c r="C23" s="124">
        <v>500</v>
      </c>
      <c r="D23" s="161"/>
      <c r="E23" s="125">
        <f t="shared" si="0"/>
        <v>0</v>
      </c>
    </row>
    <row r="24" spans="1:5" ht="22.5">
      <c r="A24" s="123" t="s">
        <v>239</v>
      </c>
      <c r="B24" s="124" t="s">
        <v>181</v>
      </c>
      <c r="C24" s="124">
        <v>2500</v>
      </c>
      <c r="D24" s="161"/>
      <c r="E24" s="125">
        <f t="shared" si="0"/>
        <v>0</v>
      </c>
    </row>
    <row r="25" spans="1:5" ht="33.75">
      <c r="A25" s="123" t="s">
        <v>240</v>
      </c>
      <c r="B25" s="124" t="s">
        <v>181</v>
      </c>
      <c r="C25" s="124">
        <v>2500</v>
      </c>
      <c r="D25" s="161"/>
      <c r="E25" s="125">
        <f t="shared" si="0"/>
        <v>0</v>
      </c>
    </row>
    <row r="26" spans="1:5">
      <c r="A26" s="123" t="s">
        <v>241</v>
      </c>
      <c r="B26" s="124" t="s">
        <v>181</v>
      </c>
      <c r="C26" s="124">
        <v>25</v>
      </c>
      <c r="D26" s="161"/>
      <c r="E26" s="125">
        <f t="shared" si="0"/>
        <v>0</v>
      </c>
    </row>
    <row r="27" spans="1:5" ht="22.5">
      <c r="A27" s="123" t="s">
        <v>242</v>
      </c>
      <c r="B27" s="124" t="s">
        <v>201</v>
      </c>
      <c r="C27" s="124">
        <v>4</v>
      </c>
      <c r="D27" s="161"/>
      <c r="E27" s="125">
        <f t="shared" si="0"/>
        <v>0</v>
      </c>
    </row>
    <row r="28" spans="1:5">
      <c r="A28" s="123" t="s">
        <v>243</v>
      </c>
      <c r="B28" s="124" t="s">
        <v>181</v>
      </c>
      <c r="C28" s="124">
        <v>7</v>
      </c>
      <c r="D28" s="161"/>
      <c r="E28" s="125">
        <f t="shared" si="0"/>
        <v>0</v>
      </c>
    </row>
    <row r="29" spans="1:5" ht="22.5">
      <c r="A29" s="123" t="s">
        <v>244</v>
      </c>
      <c r="B29" s="124" t="s">
        <v>202</v>
      </c>
      <c r="C29" s="124">
        <v>17</v>
      </c>
      <c r="D29" s="161"/>
      <c r="E29" s="125">
        <f t="shared" si="0"/>
        <v>0</v>
      </c>
    </row>
    <row r="30" spans="1:5">
      <c r="A30" s="123" t="s">
        <v>151</v>
      </c>
      <c r="B30" s="124" t="s">
        <v>180</v>
      </c>
      <c r="C30" s="124">
        <v>30</v>
      </c>
      <c r="D30" s="161"/>
      <c r="E30" s="125">
        <f t="shared" si="0"/>
        <v>0</v>
      </c>
    </row>
    <row r="31" spans="1:5">
      <c r="A31" s="123" t="s">
        <v>152</v>
      </c>
      <c r="B31" s="124" t="s">
        <v>180</v>
      </c>
      <c r="C31" s="124">
        <v>22</v>
      </c>
      <c r="D31" s="161"/>
      <c r="E31" s="125">
        <f t="shared" si="0"/>
        <v>0</v>
      </c>
    </row>
    <row r="32" spans="1:5">
      <c r="A32" s="123" t="s">
        <v>153</v>
      </c>
      <c r="B32" s="124" t="s">
        <v>180</v>
      </c>
      <c r="C32" s="124">
        <v>12</v>
      </c>
      <c r="D32" s="161"/>
      <c r="E32" s="125">
        <f t="shared" si="0"/>
        <v>0</v>
      </c>
    </row>
    <row r="33" spans="1:5">
      <c r="A33" s="123" t="s">
        <v>245</v>
      </c>
      <c r="B33" s="124" t="s">
        <v>180</v>
      </c>
      <c r="C33" s="124">
        <v>180</v>
      </c>
      <c r="D33" s="161"/>
      <c r="E33" s="125">
        <f t="shared" si="0"/>
        <v>0</v>
      </c>
    </row>
    <row r="34" spans="1:5">
      <c r="A34" s="123" t="s">
        <v>154</v>
      </c>
      <c r="B34" s="124" t="s">
        <v>181</v>
      </c>
      <c r="C34" s="124">
        <v>90</v>
      </c>
      <c r="D34" s="161"/>
      <c r="E34" s="125">
        <f t="shared" si="0"/>
        <v>0</v>
      </c>
    </row>
    <row r="35" spans="1:5">
      <c r="A35" s="123" t="s">
        <v>155</v>
      </c>
      <c r="B35" s="124" t="s">
        <v>181</v>
      </c>
      <c r="C35" s="124">
        <v>20</v>
      </c>
      <c r="D35" s="161"/>
      <c r="E35" s="125">
        <f t="shared" si="0"/>
        <v>0</v>
      </c>
    </row>
    <row r="36" spans="1:5">
      <c r="A36" s="123" t="s">
        <v>246</v>
      </c>
      <c r="B36" s="124" t="s">
        <v>181</v>
      </c>
      <c r="C36" s="124">
        <v>20</v>
      </c>
      <c r="D36" s="161"/>
      <c r="E36" s="125">
        <f t="shared" si="0"/>
        <v>0</v>
      </c>
    </row>
    <row r="37" spans="1:5" ht="22.5">
      <c r="A37" s="123" t="s">
        <v>247</v>
      </c>
      <c r="B37" s="124" t="s">
        <v>181</v>
      </c>
      <c r="C37" s="124">
        <v>30</v>
      </c>
      <c r="D37" s="161"/>
      <c r="E37" s="125">
        <f t="shared" si="0"/>
        <v>0</v>
      </c>
    </row>
    <row r="38" spans="1:5" ht="22.5">
      <c r="A38" s="123" t="s">
        <v>248</v>
      </c>
      <c r="B38" s="124" t="s">
        <v>181</v>
      </c>
      <c r="C38" s="124">
        <v>30</v>
      </c>
      <c r="D38" s="161"/>
      <c r="E38" s="125">
        <f t="shared" si="0"/>
        <v>0</v>
      </c>
    </row>
    <row r="39" spans="1:5">
      <c r="A39" s="123" t="s">
        <v>156</v>
      </c>
      <c r="B39" s="124" t="s">
        <v>181</v>
      </c>
      <c r="C39" s="124">
        <v>80</v>
      </c>
      <c r="D39" s="161"/>
      <c r="E39" s="125">
        <f t="shared" si="0"/>
        <v>0</v>
      </c>
    </row>
    <row r="40" spans="1:5" ht="22.5">
      <c r="A40" s="123" t="s">
        <v>249</v>
      </c>
      <c r="B40" s="124" t="s">
        <v>203</v>
      </c>
      <c r="C40" s="124">
        <v>4</v>
      </c>
      <c r="D40" s="161"/>
      <c r="E40" s="125">
        <f t="shared" si="0"/>
        <v>0</v>
      </c>
    </row>
    <row r="41" spans="1:5" ht="22.5">
      <c r="A41" s="123" t="s">
        <v>250</v>
      </c>
      <c r="B41" s="124" t="s">
        <v>203</v>
      </c>
      <c r="C41" s="124">
        <v>1</v>
      </c>
      <c r="D41" s="161"/>
      <c r="E41" s="125">
        <f t="shared" si="0"/>
        <v>0</v>
      </c>
    </row>
    <row r="42" spans="1:5">
      <c r="A42" s="123" t="s">
        <v>157</v>
      </c>
      <c r="B42" s="124" t="s">
        <v>181</v>
      </c>
      <c r="C42" s="124">
        <v>24</v>
      </c>
      <c r="D42" s="161"/>
      <c r="E42" s="125">
        <f t="shared" si="0"/>
        <v>0</v>
      </c>
    </row>
    <row r="43" spans="1:5">
      <c r="A43" s="123" t="s">
        <v>158</v>
      </c>
      <c r="B43" s="124" t="s">
        <v>199</v>
      </c>
      <c r="C43" s="124">
        <v>10</v>
      </c>
      <c r="D43" s="161"/>
      <c r="E43" s="125">
        <f t="shared" si="0"/>
        <v>0</v>
      </c>
    </row>
    <row r="44" spans="1:5" ht="15">
      <c r="A44" s="185" t="s">
        <v>182</v>
      </c>
      <c r="B44" s="185"/>
      <c r="C44" s="185"/>
      <c r="D44" s="185"/>
      <c r="E44" s="126">
        <f>TRUNC(SUM(E19:E43),2)</f>
        <v>0</v>
      </c>
    </row>
    <row r="45" spans="1:5" ht="12.75">
      <c r="A45" s="186" t="s">
        <v>183</v>
      </c>
      <c r="B45" s="186"/>
      <c r="C45" s="186"/>
      <c r="D45" s="186"/>
      <c r="E45" s="139">
        <v>11</v>
      </c>
    </row>
    <row r="46" spans="1:5" ht="12.75">
      <c r="A46" s="187" t="s">
        <v>184</v>
      </c>
      <c r="B46" s="187"/>
      <c r="C46" s="187"/>
      <c r="D46" s="187"/>
      <c r="E46" s="37">
        <f>E44/E45</f>
        <v>0</v>
      </c>
    </row>
    <row r="47" spans="1:5">
      <c r="A47" s="166" t="s">
        <v>115</v>
      </c>
      <c r="B47" s="166"/>
      <c r="C47" s="166"/>
      <c r="D47" s="166"/>
    </row>
  </sheetData>
  <sheetProtection insertColumns="0" deleteColumns="0" deleteRows="0"/>
  <mergeCells count="18">
    <mergeCell ref="A44:D44"/>
    <mergeCell ref="A45:D45"/>
    <mergeCell ref="A46:D46"/>
    <mergeCell ref="A47:D47"/>
    <mergeCell ref="A11:E11"/>
    <mergeCell ref="A12:E12"/>
    <mergeCell ref="A13:E13"/>
    <mergeCell ref="A14:E14"/>
    <mergeCell ref="A17:A18"/>
    <mergeCell ref="B17:B18"/>
    <mergeCell ref="C17:C18"/>
    <mergeCell ref="D17:D18"/>
    <mergeCell ref="A10:E10"/>
    <mergeCell ref="A6:E6"/>
    <mergeCell ref="A7:C7"/>
    <mergeCell ref="D7:F7"/>
    <mergeCell ref="A8:C8"/>
    <mergeCell ref="D8:F8"/>
  </mergeCells>
  <pageMargins left="1.299212598425197" right="0.51181102362204722" top="1.1811023622047245" bottom="0.78740157480314965" header="0.31496062992125984" footer="0.31496062992125984"/>
  <pageSetup paperSize="9" scale="7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25252-8C25-4C0E-A90F-1E134DA7F7D2}">
  <sheetPr>
    <pageSetUpPr fitToPage="1"/>
  </sheetPr>
  <dimension ref="A1:WVQ51"/>
  <sheetViews>
    <sheetView showGridLines="0" view="pageBreakPreview" topLeftCell="A14" zoomScaleNormal="100" zoomScaleSheetLayoutView="100" workbookViewId="0">
      <selection activeCell="G17" sqref="G17:G47"/>
    </sheetView>
  </sheetViews>
  <sheetFormatPr defaultColWidth="0" defaultRowHeight="12" zeroHeight="1"/>
  <cols>
    <col min="1" max="1" width="37.42578125" style="127" customWidth="1"/>
    <col min="2" max="2" width="25.7109375" style="138" customWidth="1"/>
    <col min="3" max="3" width="12.5703125" style="127" customWidth="1"/>
    <col min="4" max="4" width="10.7109375" style="127" customWidth="1"/>
    <col min="5" max="5" width="17" style="127" customWidth="1"/>
    <col min="6" max="6" width="17.7109375" style="127" customWidth="1"/>
    <col min="7" max="7" width="13.28515625" style="127" bestFit="1" customWidth="1"/>
    <col min="8" max="8" width="14.42578125" style="127" bestFit="1" customWidth="1"/>
    <col min="9" max="9" width="15.42578125" style="127" bestFit="1" customWidth="1"/>
    <col min="10" max="256" width="0" style="127" hidden="1"/>
    <col min="257" max="257" width="37.42578125" style="127" hidden="1" customWidth="1"/>
    <col min="258" max="258" width="25.7109375" style="127" hidden="1" customWidth="1"/>
    <col min="259" max="259" width="12.5703125" style="127" hidden="1" customWidth="1"/>
    <col min="260" max="260" width="10.7109375" style="127" hidden="1" customWidth="1"/>
    <col min="261" max="261" width="17" style="127" hidden="1" customWidth="1"/>
    <col min="262" max="262" width="17.7109375" style="127" hidden="1" customWidth="1"/>
    <col min="263" max="263" width="13.28515625" style="127" hidden="1" customWidth="1"/>
    <col min="264" max="264" width="14.42578125" style="127" hidden="1" customWidth="1"/>
    <col min="265" max="265" width="15.42578125" style="127" hidden="1" customWidth="1"/>
    <col min="266" max="512" width="0" style="127" hidden="1"/>
    <col min="513" max="513" width="37.42578125" style="127" hidden="1" customWidth="1"/>
    <col min="514" max="514" width="25.7109375" style="127" hidden="1" customWidth="1"/>
    <col min="515" max="515" width="12.5703125" style="127" hidden="1" customWidth="1"/>
    <col min="516" max="516" width="10.7109375" style="127" hidden="1" customWidth="1"/>
    <col min="517" max="517" width="17" style="127" hidden="1" customWidth="1"/>
    <col min="518" max="518" width="17.7109375" style="127" hidden="1" customWidth="1"/>
    <col min="519" max="519" width="13.28515625" style="127" hidden="1" customWidth="1"/>
    <col min="520" max="520" width="14.42578125" style="127" hidden="1" customWidth="1"/>
    <col min="521" max="521" width="15.42578125" style="127" hidden="1" customWidth="1"/>
    <col min="522" max="768" width="0" style="127" hidden="1"/>
    <col min="769" max="769" width="37.42578125" style="127" hidden="1" customWidth="1"/>
    <col min="770" max="770" width="25.7109375" style="127" hidden="1" customWidth="1"/>
    <col min="771" max="771" width="12.5703125" style="127" hidden="1" customWidth="1"/>
    <col min="772" max="772" width="10.7109375" style="127" hidden="1" customWidth="1"/>
    <col min="773" max="773" width="17" style="127" hidden="1" customWidth="1"/>
    <col min="774" max="774" width="17.7109375" style="127" hidden="1" customWidth="1"/>
    <col min="775" max="775" width="13.28515625" style="127" hidden="1" customWidth="1"/>
    <col min="776" max="776" width="14.42578125" style="127" hidden="1" customWidth="1"/>
    <col min="777" max="777" width="15.42578125" style="127" hidden="1" customWidth="1"/>
    <col min="778" max="1024" width="0" style="127" hidden="1"/>
    <col min="1025" max="1025" width="37.42578125" style="127" hidden="1" customWidth="1"/>
    <col min="1026" max="1026" width="25.7109375" style="127" hidden="1" customWidth="1"/>
    <col min="1027" max="1027" width="12.5703125" style="127" hidden="1" customWidth="1"/>
    <col min="1028" max="1028" width="10.7109375" style="127" hidden="1" customWidth="1"/>
    <col min="1029" max="1029" width="17" style="127" hidden="1" customWidth="1"/>
    <col min="1030" max="1030" width="17.7109375" style="127" hidden="1" customWidth="1"/>
    <col min="1031" max="1031" width="13.28515625" style="127" hidden="1" customWidth="1"/>
    <col min="1032" max="1032" width="14.42578125" style="127" hidden="1" customWidth="1"/>
    <col min="1033" max="1033" width="15.42578125" style="127" hidden="1" customWidth="1"/>
    <col min="1034" max="1280" width="0" style="127" hidden="1"/>
    <col min="1281" max="1281" width="37.42578125" style="127" hidden="1" customWidth="1"/>
    <col min="1282" max="1282" width="25.7109375" style="127" hidden="1" customWidth="1"/>
    <col min="1283" max="1283" width="12.5703125" style="127" hidden="1" customWidth="1"/>
    <col min="1284" max="1284" width="10.7109375" style="127" hidden="1" customWidth="1"/>
    <col min="1285" max="1285" width="17" style="127" hidden="1" customWidth="1"/>
    <col min="1286" max="1286" width="17.7109375" style="127" hidden="1" customWidth="1"/>
    <col min="1287" max="1287" width="13.28515625" style="127" hidden="1" customWidth="1"/>
    <col min="1288" max="1288" width="14.42578125" style="127" hidden="1" customWidth="1"/>
    <col min="1289" max="1289" width="15.42578125" style="127" hidden="1" customWidth="1"/>
    <col min="1290" max="1536" width="0" style="127" hidden="1"/>
    <col min="1537" max="1537" width="37.42578125" style="127" hidden="1" customWidth="1"/>
    <col min="1538" max="1538" width="25.7109375" style="127" hidden="1" customWidth="1"/>
    <col min="1539" max="1539" width="12.5703125" style="127" hidden="1" customWidth="1"/>
    <col min="1540" max="1540" width="10.7109375" style="127" hidden="1" customWidth="1"/>
    <col min="1541" max="1541" width="17" style="127" hidden="1" customWidth="1"/>
    <col min="1542" max="1542" width="17.7109375" style="127" hidden="1" customWidth="1"/>
    <col min="1543" max="1543" width="13.28515625" style="127" hidden="1" customWidth="1"/>
    <col min="1544" max="1544" width="14.42578125" style="127" hidden="1" customWidth="1"/>
    <col min="1545" max="1545" width="15.42578125" style="127" hidden="1" customWidth="1"/>
    <col min="1546" max="1792" width="0" style="127" hidden="1"/>
    <col min="1793" max="1793" width="37.42578125" style="127" hidden="1" customWidth="1"/>
    <col min="1794" max="1794" width="25.7109375" style="127" hidden="1" customWidth="1"/>
    <col min="1795" max="1795" width="12.5703125" style="127" hidden="1" customWidth="1"/>
    <col min="1796" max="1796" width="10.7109375" style="127" hidden="1" customWidth="1"/>
    <col min="1797" max="1797" width="17" style="127" hidden="1" customWidth="1"/>
    <col min="1798" max="1798" width="17.7109375" style="127" hidden="1" customWidth="1"/>
    <col min="1799" max="1799" width="13.28515625" style="127" hidden="1" customWidth="1"/>
    <col min="1800" max="1800" width="14.42578125" style="127" hidden="1" customWidth="1"/>
    <col min="1801" max="1801" width="15.42578125" style="127" hidden="1" customWidth="1"/>
    <col min="1802" max="2048" width="0" style="127" hidden="1"/>
    <col min="2049" max="2049" width="37.42578125" style="127" hidden="1" customWidth="1"/>
    <col min="2050" max="2050" width="25.7109375" style="127" hidden="1" customWidth="1"/>
    <col min="2051" max="2051" width="12.5703125" style="127" hidden="1" customWidth="1"/>
    <col min="2052" max="2052" width="10.7109375" style="127" hidden="1" customWidth="1"/>
    <col min="2053" max="2053" width="17" style="127" hidden="1" customWidth="1"/>
    <col min="2054" max="2054" width="17.7109375" style="127" hidden="1" customWidth="1"/>
    <col min="2055" max="2055" width="13.28515625" style="127" hidden="1" customWidth="1"/>
    <col min="2056" max="2056" width="14.42578125" style="127" hidden="1" customWidth="1"/>
    <col min="2057" max="2057" width="15.42578125" style="127" hidden="1" customWidth="1"/>
    <col min="2058" max="2304" width="0" style="127" hidden="1"/>
    <col min="2305" max="2305" width="37.42578125" style="127" hidden="1" customWidth="1"/>
    <col min="2306" max="2306" width="25.7109375" style="127" hidden="1" customWidth="1"/>
    <col min="2307" max="2307" width="12.5703125" style="127" hidden="1" customWidth="1"/>
    <col min="2308" max="2308" width="10.7109375" style="127" hidden="1" customWidth="1"/>
    <col min="2309" max="2309" width="17" style="127" hidden="1" customWidth="1"/>
    <col min="2310" max="2310" width="17.7109375" style="127" hidden="1" customWidth="1"/>
    <col min="2311" max="2311" width="13.28515625" style="127" hidden="1" customWidth="1"/>
    <col min="2312" max="2312" width="14.42578125" style="127" hidden="1" customWidth="1"/>
    <col min="2313" max="2313" width="15.42578125" style="127" hidden="1" customWidth="1"/>
    <col min="2314" max="2560" width="0" style="127" hidden="1"/>
    <col min="2561" max="2561" width="37.42578125" style="127" hidden="1" customWidth="1"/>
    <col min="2562" max="2562" width="25.7109375" style="127" hidden="1" customWidth="1"/>
    <col min="2563" max="2563" width="12.5703125" style="127" hidden="1" customWidth="1"/>
    <col min="2564" max="2564" width="10.7109375" style="127" hidden="1" customWidth="1"/>
    <col min="2565" max="2565" width="17" style="127" hidden="1" customWidth="1"/>
    <col min="2566" max="2566" width="17.7109375" style="127" hidden="1" customWidth="1"/>
    <col min="2567" max="2567" width="13.28515625" style="127" hidden="1" customWidth="1"/>
    <col min="2568" max="2568" width="14.42578125" style="127" hidden="1" customWidth="1"/>
    <col min="2569" max="2569" width="15.42578125" style="127" hidden="1" customWidth="1"/>
    <col min="2570" max="2816" width="0" style="127" hidden="1"/>
    <col min="2817" max="2817" width="37.42578125" style="127" hidden="1" customWidth="1"/>
    <col min="2818" max="2818" width="25.7109375" style="127" hidden="1" customWidth="1"/>
    <col min="2819" max="2819" width="12.5703125" style="127" hidden="1" customWidth="1"/>
    <col min="2820" max="2820" width="10.7109375" style="127" hidden="1" customWidth="1"/>
    <col min="2821" max="2821" width="17" style="127" hidden="1" customWidth="1"/>
    <col min="2822" max="2822" width="17.7109375" style="127" hidden="1" customWidth="1"/>
    <col min="2823" max="2823" width="13.28515625" style="127" hidden="1" customWidth="1"/>
    <col min="2824" max="2824" width="14.42578125" style="127" hidden="1" customWidth="1"/>
    <col min="2825" max="2825" width="15.42578125" style="127" hidden="1" customWidth="1"/>
    <col min="2826" max="3072" width="0" style="127" hidden="1"/>
    <col min="3073" max="3073" width="37.42578125" style="127" hidden="1" customWidth="1"/>
    <col min="3074" max="3074" width="25.7109375" style="127" hidden="1" customWidth="1"/>
    <col min="3075" max="3075" width="12.5703125" style="127" hidden="1" customWidth="1"/>
    <col min="3076" max="3076" width="10.7109375" style="127" hidden="1" customWidth="1"/>
    <col min="3077" max="3077" width="17" style="127" hidden="1" customWidth="1"/>
    <col min="3078" max="3078" width="17.7109375" style="127" hidden="1" customWidth="1"/>
    <col min="3079" max="3079" width="13.28515625" style="127" hidden="1" customWidth="1"/>
    <col min="3080" max="3080" width="14.42578125" style="127" hidden="1" customWidth="1"/>
    <col min="3081" max="3081" width="15.42578125" style="127" hidden="1" customWidth="1"/>
    <col min="3082" max="3328" width="0" style="127" hidden="1"/>
    <col min="3329" max="3329" width="37.42578125" style="127" hidden="1" customWidth="1"/>
    <col min="3330" max="3330" width="25.7109375" style="127" hidden="1" customWidth="1"/>
    <col min="3331" max="3331" width="12.5703125" style="127" hidden="1" customWidth="1"/>
    <col min="3332" max="3332" width="10.7109375" style="127" hidden="1" customWidth="1"/>
    <col min="3333" max="3333" width="17" style="127" hidden="1" customWidth="1"/>
    <col min="3334" max="3334" width="17.7109375" style="127" hidden="1" customWidth="1"/>
    <col min="3335" max="3335" width="13.28515625" style="127" hidden="1" customWidth="1"/>
    <col min="3336" max="3336" width="14.42578125" style="127" hidden="1" customWidth="1"/>
    <col min="3337" max="3337" width="15.42578125" style="127" hidden="1" customWidth="1"/>
    <col min="3338" max="3584" width="0" style="127" hidden="1"/>
    <col min="3585" max="3585" width="37.42578125" style="127" hidden="1" customWidth="1"/>
    <col min="3586" max="3586" width="25.7109375" style="127" hidden="1" customWidth="1"/>
    <col min="3587" max="3587" width="12.5703125" style="127" hidden="1" customWidth="1"/>
    <col min="3588" max="3588" width="10.7109375" style="127" hidden="1" customWidth="1"/>
    <col min="3589" max="3589" width="17" style="127" hidden="1" customWidth="1"/>
    <col min="3590" max="3590" width="17.7109375" style="127" hidden="1" customWidth="1"/>
    <col min="3591" max="3591" width="13.28515625" style="127" hidden="1" customWidth="1"/>
    <col min="3592" max="3592" width="14.42578125" style="127" hidden="1" customWidth="1"/>
    <col min="3593" max="3593" width="15.42578125" style="127" hidden="1" customWidth="1"/>
    <col min="3594" max="3840" width="0" style="127" hidden="1"/>
    <col min="3841" max="3841" width="37.42578125" style="127" hidden="1" customWidth="1"/>
    <col min="3842" max="3842" width="25.7109375" style="127" hidden="1" customWidth="1"/>
    <col min="3843" max="3843" width="12.5703125" style="127" hidden="1" customWidth="1"/>
    <col min="3844" max="3844" width="10.7109375" style="127" hidden="1" customWidth="1"/>
    <col min="3845" max="3845" width="17" style="127" hidden="1" customWidth="1"/>
    <col min="3846" max="3846" width="17.7109375" style="127" hidden="1" customWidth="1"/>
    <col min="3847" max="3847" width="13.28515625" style="127" hidden="1" customWidth="1"/>
    <col min="3848" max="3848" width="14.42578125" style="127" hidden="1" customWidth="1"/>
    <col min="3849" max="3849" width="15.42578125" style="127" hidden="1" customWidth="1"/>
    <col min="3850" max="4096" width="0" style="127" hidden="1"/>
    <col min="4097" max="4097" width="37.42578125" style="127" hidden="1" customWidth="1"/>
    <col min="4098" max="4098" width="25.7109375" style="127" hidden="1" customWidth="1"/>
    <col min="4099" max="4099" width="12.5703125" style="127" hidden="1" customWidth="1"/>
    <col min="4100" max="4100" width="10.7109375" style="127" hidden="1" customWidth="1"/>
    <col min="4101" max="4101" width="17" style="127" hidden="1" customWidth="1"/>
    <col min="4102" max="4102" width="17.7109375" style="127" hidden="1" customWidth="1"/>
    <col min="4103" max="4103" width="13.28515625" style="127" hidden="1" customWidth="1"/>
    <col min="4104" max="4104" width="14.42578125" style="127" hidden="1" customWidth="1"/>
    <col min="4105" max="4105" width="15.42578125" style="127" hidden="1" customWidth="1"/>
    <col min="4106" max="4352" width="0" style="127" hidden="1"/>
    <col min="4353" max="4353" width="37.42578125" style="127" hidden="1" customWidth="1"/>
    <col min="4354" max="4354" width="25.7109375" style="127" hidden="1" customWidth="1"/>
    <col min="4355" max="4355" width="12.5703125" style="127" hidden="1" customWidth="1"/>
    <col min="4356" max="4356" width="10.7109375" style="127" hidden="1" customWidth="1"/>
    <col min="4357" max="4357" width="17" style="127" hidden="1" customWidth="1"/>
    <col min="4358" max="4358" width="17.7109375" style="127" hidden="1" customWidth="1"/>
    <col min="4359" max="4359" width="13.28515625" style="127" hidden="1" customWidth="1"/>
    <col min="4360" max="4360" width="14.42578125" style="127" hidden="1" customWidth="1"/>
    <col min="4361" max="4361" width="15.42578125" style="127" hidden="1" customWidth="1"/>
    <col min="4362" max="4608" width="0" style="127" hidden="1"/>
    <col min="4609" max="4609" width="37.42578125" style="127" hidden="1" customWidth="1"/>
    <col min="4610" max="4610" width="25.7109375" style="127" hidden="1" customWidth="1"/>
    <col min="4611" max="4611" width="12.5703125" style="127" hidden="1" customWidth="1"/>
    <col min="4612" max="4612" width="10.7109375" style="127" hidden="1" customWidth="1"/>
    <col min="4613" max="4613" width="17" style="127" hidden="1" customWidth="1"/>
    <col min="4614" max="4614" width="17.7109375" style="127" hidden="1" customWidth="1"/>
    <col min="4615" max="4615" width="13.28515625" style="127" hidden="1" customWidth="1"/>
    <col min="4616" max="4616" width="14.42578125" style="127" hidden="1" customWidth="1"/>
    <col min="4617" max="4617" width="15.42578125" style="127" hidden="1" customWidth="1"/>
    <col min="4618" max="4864" width="0" style="127" hidden="1"/>
    <col min="4865" max="4865" width="37.42578125" style="127" hidden="1" customWidth="1"/>
    <col min="4866" max="4866" width="25.7109375" style="127" hidden="1" customWidth="1"/>
    <col min="4867" max="4867" width="12.5703125" style="127" hidden="1" customWidth="1"/>
    <col min="4868" max="4868" width="10.7109375" style="127" hidden="1" customWidth="1"/>
    <col min="4869" max="4869" width="17" style="127" hidden="1" customWidth="1"/>
    <col min="4870" max="4870" width="17.7109375" style="127" hidden="1" customWidth="1"/>
    <col min="4871" max="4871" width="13.28515625" style="127" hidden="1" customWidth="1"/>
    <col min="4872" max="4872" width="14.42578125" style="127" hidden="1" customWidth="1"/>
    <col min="4873" max="4873" width="15.42578125" style="127" hidden="1" customWidth="1"/>
    <col min="4874" max="5120" width="0" style="127" hidden="1"/>
    <col min="5121" max="5121" width="37.42578125" style="127" hidden="1" customWidth="1"/>
    <col min="5122" max="5122" width="25.7109375" style="127" hidden="1" customWidth="1"/>
    <col min="5123" max="5123" width="12.5703125" style="127" hidden="1" customWidth="1"/>
    <col min="5124" max="5124" width="10.7109375" style="127" hidden="1" customWidth="1"/>
    <col min="5125" max="5125" width="17" style="127" hidden="1" customWidth="1"/>
    <col min="5126" max="5126" width="17.7109375" style="127" hidden="1" customWidth="1"/>
    <col min="5127" max="5127" width="13.28515625" style="127" hidden="1" customWidth="1"/>
    <col min="5128" max="5128" width="14.42578125" style="127" hidden="1" customWidth="1"/>
    <col min="5129" max="5129" width="15.42578125" style="127" hidden="1" customWidth="1"/>
    <col min="5130" max="5376" width="0" style="127" hidden="1"/>
    <col min="5377" max="5377" width="37.42578125" style="127" hidden="1" customWidth="1"/>
    <col min="5378" max="5378" width="25.7109375" style="127" hidden="1" customWidth="1"/>
    <col min="5379" max="5379" width="12.5703125" style="127" hidden="1" customWidth="1"/>
    <col min="5380" max="5380" width="10.7109375" style="127" hidden="1" customWidth="1"/>
    <col min="5381" max="5381" width="17" style="127" hidden="1" customWidth="1"/>
    <col min="5382" max="5382" width="17.7109375" style="127" hidden="1" customWidth="1"/>
    <col min="5383" max="5383" width="13.28515625" style="127" hidden="1" customWidth="1"/>
    <col min="5384" max="5384" width="14.42578125" style="127" hidden="1" customWidth="1"/>
    <col min="5385" max="5385" width="15.42578125" style="127" hidden="1" customWidth="1"/>
    <col min="5386" max="5632" width="0" style="127" hidden="1"/>
    <col min="5633" max="5633" width="37.42578125" style="127" hidden="1" customWidth="1"/>
    <col min="5634" max="5634" width="25.7109375" style="127" hidden="1" customWidth="1"/>
    <col min="5635" max="5635" width="12.5703125" style="127" hidden="1" customWidth="1"/>
    <col min="5636" max="5636" width="10.7109375" style="127" hidden="1" customWidth="1"/>
    <col min="5637" max="5637" width="17" style="127" hidden="1" customWidth="1"/>
    <col min="5638" max="5638" width="17.7109375" style="127" hidden="1" customWidth="1"/>
    <col min="5639" max="5639" width="13.28515625" style="127" hidden="1" customWidth="1"/>
    <col min="5640" max="5640" width="14.42578125" style="127" hidden="1" customWidth="1"/>
    <col min="5641" max="5641" width="15.42578125" style="127" hidden="1" customWidth="1"/>
    <col min="5642" max="5888" width="0" style="127" hidden="1"/>
    <col min="5889" max="5889" width="37.42578125" style="127" hidden="1" customWidth="1"/>
    <col min="5890" max="5890" width="25.7109375" style="127" hidden="1" customWidth="1"/>
    <col min="5891" max="5891" width="12.5703125" style="127" hidden="1" customWidth="1"/>
    <col min="5892" max="5892" width="10.7109375" style="127" hidden="1" customWidth="1"/>
    <col min="5893" max="5893" width="17" style="127" hidden="1" customWidth="1"/>
    <col min="5894" max="5894" width="17.7109375" style="127" hidden="1" customWidth="1"/>
    <col min="5895" max="5895" width="13.28515625" style="127" hidden="1" customWidth="1"/>
    <col min="5896" max="5896" width="14.42578125" style="127" hidden="1" customWidth="1"/>
    <col min="5897" max="5897" width="15.42578125" style="127" hidden="1" customWidth="1"/>
    <col min="5898" max="6144" width="0" style="127" hidden="1"/>
    <col min="6145" max="6145" width="37.42578125" style="127" hidden="1" customWidth="1"/>
    <col min="6146" max="6146" width="25.7109375" style="127" hidden="1" customWidth="1"/>
    <col min="6147" max="6147" width="12.5703125" style="127" hidden="1" customWidth="1"/>
    <col min="6148" max="6148" width="10.7109375" style="127" hidden="1" customWidth="1"/>
    <col min="6149" max="6149" width="17" style="127" hidden="1" customWidth="1"/>
    <col min="6150" max="6150" width="17.7109375" style="127" hidden="1" customWidth="1"/>
    <col min="6151" max="6151" width="13.28515625" style="127" hidden="1" customWidth="1"/>
    <col min="6152" max="6152" width="14.42578125" style="127" hidden="1" customWidth="1"/>
    <col min="6153" max="6153" width="15.42578125" style="127" hidden="1" customWidth="1"/>
    <col min="6154" max="6400" width="0" style="127" hidden="1"/>
    <col min="6401" max="6401" width="37.42578125" style="127" hidden="1" customWidth="1"/>
    <col min="6402" max="6402" width="25.7109375" style="127" hidden="1" customWidth="1"/>
    <col min="6403" max="6403" width="12.5703125" style="127" hidden="1" customWidth="1"/>
    <col min="6404" max="6404" width="10.7109375" style="127" hidden="1" customWidth="1"/>
    <col min="6405" max="6405" width="17" style="127" hidden="1" customWidth="1"/>
    <col min="6406" max="6406" width="17.7109375" style="127" hidden="1" customWidth="1"/>
    <col min="6407" max="6407" width="13.28515625" style="127" hidden="1" customWidth="1"/>
    <col min="6408" max="6408" width="14.42578125" style="127" hidden="1" customWidth="1"/>
    <col min="6409" max="6409" width="15.42578125" style="127" hidden="1" customWidth="1"/>
    <col min="6410" max="6656" width="0" style="127" hidden="1"/>
    <col min="6657" max="6657" width="37.42578125" style="127" hidden="1" customWidth="1"/>
    <col min="6658" max="6658" width="25.7109375" style="127" hidden="1" customWidth="1"/>
    <col min="6659" max="6659" width="12.5703125" style="127" hidden="1" customWidth="1"/>
    <col min="6660" max="6660" width="10.7109375" style="127" hidden="1" customWidth="1"/>
    <col min="6661" max="6661" width="17" style="127" hidden="1" customWidth="1"/>
    <col min="6662" max="6662" width="17.7109375" style="127" hidden="1" customWidth="1"/>
    <col min="6663" max="6663" width="13.28515625" style="127" hidden="1" customWidth="1"/>
    <col min="6664" max="6664" width="14.42578125" style="127" hidden="1" customWidth="1"/>
    <col min="6665" max="6665" width="15.42578125" style="127" hidden="1" customWidth="1"/>
    <col min="6666" max="6912" width="0" style="127" hidden="1"/>
    <col min="6913" max="6913" width="37.42578125" style="127" hidden="1" customWidth="1"/>
    <col min="6914" max="6914" width="25.7109375" style="127" hidden="1" customWidth="1"/>
    <col min="6915" max="6915" width="12.5703125" style="127" hidden="1" customWidth="1"/>
    <col min="6916" max="6916" width="10.7109375" style="127" hidden="1" customWidth="1"/>
    <col min="6917" max="6917" width="17" style="127" hidden="1" customWidth="1"/>
    <col min="6918" max="6918" width="17.7109375" style="127" hidden="1" customWidth="1"/>
    <col min="6919" max="6919" width="13.28515625" style="127" hidden="1" customWidth="1"/>
    <col min="6920" max="6920" width="14.42578125" style="127" hidden="1" customWidth="1"/>
    <col min="6921" max="6921" width="15.42578125" style="127" hidden="1" customWidth="1"/>
    <col min="6922" max="7168" width="0" style="127" hidden="1"/>
    <col min="7169" max="7169" width="37.42578125" style="127" hidden="1" customWidth="1"/>
    <col min="7170" max="7170" width="25.7109375" style="127" hidden="1" customWidth="1"/>
    <col min="7171" max="7171" width="12.5703125" style="127" hidden="1" customWidth="1"/>
    <col min="7172" max="7172" width="10.7109375" style="127" hidden="1" customWidth="1"/>
    <col min="7173" max="7173" width="17" style="127" hidden="1" customWidth="1"/>
    <col min="7174" max="7174" width="17.7109375" style="127" hidden="1" customWidth="1"/>
    <col min="7175" max="7175" width="13.28515625" style="127" hidden="1" customWidth="1"/>
    <col min="7176" max="7176" width="14.42578125" style="127" hidden="1" customWidth="1"/>
    <col min="7177" max="7177" width="15.42578125" style="127" hidden="1" customWidth="1"/>
    <col min="7178" max="7424" width="0" style="127" hidden="1"/>
    <col min="7425" max="7425" width="37.42578125" style="127" hidden="1" customWidth="1"/>
    <col min="7426" max="7426" width="25.7109375" style="127" hidden="1" customWidth="1"/>
    <col min="7427" max="7427" width="12.5703125" style="127" hidden="1" customWidth="1"/>
    <col min="7428" max="7428" width="10.7109375" style="127" hidden="1" customWidth="1"/>
    <col min="7429" max="7429" width="17" style="127" hidden="1" customWidth="1"/>
    <col min="7430" max="7430" width="17.7109375" style="127" hidden="1" customWidth="1"/>
    <col min="7431" max="7431" width="13.28515625" style="127" hidden="1" customWidth="1"/>
    <col min="7432" max="7432" width="14.42578125" style="127" hidden="1" customWidth="1"/>
    <col min="7433" max="7433" width="15.42578125" style="127" hidden="1" customWidth="1"/>
    <col min="7434" max="7680" width="0" style="127" hidden="1"/>
    <col min="7681" max="7681" width="37.42578125" style="127" hidden="1" customWidth="1"/>
    <col min="7682" max="7682" width="25.7109375" style="127" hidden="1" customWidth="1"/>
    <col min="7683" max="7683" width="12.5703125" style="127" hidden="1" customWidth="1"/>
    <col min="7684" max="7684" width="10.7109375" style="127" hidden="1" customWidth="1"/>
    <col min="7685" max="7685" width="17" style="127" hidden="1" customWidth="1"/>
    <col min="7686" max="7686" width="17.7109375" style="127" hidden="1" customWidth="1"/>
    <col min="7687" max="7687" width="13.28515625" style="127" hidden="1" customWidth="1"/>
    <col min="7688" max="7688" width="14.42578125" style="127" hidden="1" customWidth="1"/>
    <col min="7689" max="7689" width="15.42578125" style="127" hidden="1" customWidth="1"/>
    <col min="7690" max="7936" width="0" style="127" hidden="1"/>
    <col min="7937" max="7937" width="37.42578125" style="127" hidden="1" customWidth="1"/>
    <col min="7938" max="7938" width="25.7109375" style="127" hidden="1" customWidth="1"/>
    <col min="7939" max="7939" width="12.5703125" style="127" hidden="1" customWidth="1"/>
    <col min="7940" max="7940" width="10.7109375" style="127" hidden="1" customWidth="1"/>
    <col min="7941" max="7941" width="17" style="127" hidden="1" customWidth="1"/>
    <col min="7942" max="7942" width="17.7109375" style="127" hidden="1" customWidth="1"/>
    <col min="7943" max="7943" width="13.28515625" style="127" hidden="1" customWidth="1"/>
    <col min="7944" max="7944" width="14.42578125" style="127" hidden="1" customWidth="1"/>
    <col min="7945" max="7945" width="15.42578125" style="127" hidden="1" customWidth="1"/>
    <col min="7946" max="8192" width="0" style="127" hidden="1"/>
    <col min="8193" max="8193" width="37.42578125" style="127" hidden="1" customWidth="1"/>
    <col min="8194" max="8194" width="25.7109375" style="127" hidden="1" customWidth="1"/>
    <col min="8195" max="8195" width="12.5703125" style="127" hidden="1" customWidth="1"/>
    <col min="8196" max="8196" width="10.7109375" style="127" hidden="1" customWidth="1"/>
    <col min="8197" max="8197" width="17" style="127" hidden="1" customWidth="1"/>
    <col min="8198" max="8198" width="17.7109375" style="127" hidden="1" customWidth="1"/>
    <col min="8199" max="8199" width="13.28515625" style="127" hidden="1" customWidth="1"/>
    <col min="8200" max="8200" width="14.42578125" style="127" hidden="1" customWidth="1"/>
    <col min="8201" max="8201" width="15.42578125" style="127" hidden="1" customWidth="1"/>
    <col min="8202" max="8448" width="0" style="127" hidden="1"/>
    <col min="8449" max="8449" width="37.42578125" style="127" hidden="1" customWidth="1"/>
    <col min="8450" max="8450" width="25.7109375" style="127" hidden="1" customWidth="1"/>
    <col min="8451" max="8451" width="12.5703125" style="127" hidden="1" customWidth="1"/>
    <col min="8452" max="8452" width="10.7109375" style="127" hidden="1" customWidth="1"/>
    <col min="8453" max="8453" width="17" style="127" hidden="1" customWidth="1"/>
    <col min="8454" max="8454" width="17.7109375" style="127" hidden="1" customWidth="1"/>
    <col min="8455" max="8455" width="13.28515625" style="127" hidden="1" customWidth="1"/>
    <col min="8456" max="8456" width="14.42578125" style="127" hidden="1" customWidth="1"/>
    <col min="8457" max="8457" width="15.42578125" style="127" hidden="1" customWidth="1"/>
    <col min="8458" max="8704" width="0" style="127" hidden="1"/>
    <col min="8705" max="8705" width="37.42578125" style="127" hidden="1" customWidth="1"/>
    <col min="8706" max="8706" width="25.7109375" style="127" hidden="1" customWidth="1"/>
    <col min="8707" max="8707" width="12.5703125" style="127" hidden="1" customWidth="1"/>
    <col min="8708" max="8708" width="10.7109375" style="127" hidden="1" customWidth="1"/>
    <col min="8709" max="8709" width="17" style="127" hidden="1" customWidth="1"/>
    <col min="8710" max="8710" width="17.7109375" style="127" hidden="1" customWidth="1"/>
    <col min="8711" max="8711" width="13.28515625" style="127" hidden="1" customWidth="1"/>
    <col min="8712" max="8712" width="14.42578125" style="127" hidden="1" customWidth="1"/>
    <col min="8713" max="8713" width="15.42578125" style="127" hidden="1" customWidth="1"/>
    <col min="8714" max="8960" width="0" style="127" hidden="1"/>
    <col min="8961" max="8961" width="37.42578125" style="127" hidden="1" customWidth="1"/>
    <col min="8962" max="8962" width="25.7109375" style="127" hidden="1" customWidth="1"/>
    <col min="8963" max="8963" width="12.5703125" style="127" hidden="1" customWidth="1"/>
    <col min="8964" max="8964" width="10.7109375" style="127" hidden="1" customWidth="1"/>
    <col min="8965" max="8965" width="17" style="127" hidden="1" customWidth="1"/>
    <col min="8966" max="8966" width="17.7109375" style="127" hidden="1" customWidth="1"/>
    <col min="8967" max="8967" width="13.28515625" style="127" hidden="1" customWidth="1"/>
    <col min="8968" max="8968" width="14.42578125" style="127" hidden="1" customWidth="1"/>
    <col min="8969" max="8969" width="15.42578125" style="127" hidden="1" customWidth="1"/>
    <col min="8970" max="9216" width="0" style="127" hidden="1"/>
    <col min="9217" max="9217" width="37.42578125" style="127" hidden="1" customWidth="1"/>
    <col min="9218" max="9218" width="25.7109375" style="127" hidden="1" customWidth="1"/>
    <col min="9219" max="9219" width="12.5703125" style="127" hidden="1" customWidth="1"/>
    <col min="9220" max="9220" width="10.7109375" style="127" hidden="1" customWidth="1"/>
    <col min="9221" max="9221" width="17" style="127" hidden="1" customWidth="1"/>
    <col min="9222" max="9222" width="17.7109375" style="127" hidden="1" customWidth="1"/>
    <col min="9223" max="9223" width="13.28515625" style="127" hidden="1" customWidth="1"/>
    <col min="9224" max="9224" width="14.42578125" style="127" hidden="1" customWidth="1"/>
    <col min="9225" max="9225" width="15.42578125" style="127" hidden="1" customWidth="1"/>
    <col min="9226" max="9472" width="0" style="127" hidden="1"/>
    <col min="9473" max="9473" width="37.42578125" style="127" hidden="1" customWidth="1"/>
    <col min="9474" max="9474" width="25.7109375" style="127" hidden="1" customWidth="1"/>
    <col min="9475" max="9475" width="12.5703125" style="127" hidden="1" customWidth="1"/>
    <col min="9476" max="9476" width="10.7109375" style="127" hidden="1" customWidth="1"/>
    <col min="9477" max="9477" width="17" style="127" hidden="1" customWidth="1"/>
    <col min="9478" max="9478" width="17.7109375" style="127" hidden="1" customWidth="1"/>
    <col min="9479" max="9479" width="13.28515625" style="127" hidden="1" customWidth="1"/>
    <col min="9480" max="9480" width="14.42578125" style="127" hidden="1" customWidth="1"/>
    <col min="9481" max="9481" width="15.42578125" style="127" hidden="1" customWidth="1"/>
    <col min="9482" max="9728" width="0" style="127" hidden="1"/>
    <col min="9729" max="9729" width="37.42578125" style="127" hidden="1" customWidth="1"/>
    <col min="9730" max="9730" width="25.7109375" style="127" hidden="1" customWidth="1"/>
    <col min="9731" max="9731" width="12.5703125" style="127" hidden="1" customWidth="1"/>
    <col min="9732" max="9732" width="10.7109375" style="127" hidden="1" customWidth="1"/>
    <col min="9733" max="9733" width="17" style="127" hidden="1" customWidth="1"/>
    <col min="9734" max="9734" width="17.7109375" style="127" hidden="1" customWidth="1"/>
    <col min="9735" max="9735" width="13.28515625" style="127" hidden="1" customWidth="1"/>
    <col min="9736" max="9736" width="14.42578125" style="127" hidden="1" customWidth="1"/>
    <col min="9737" max="9737" width="15.42578125" style="127" hidden="1" customWidth="1"/>
    <col min="9738" max="9984" width="0" style="127" hidden="1"/>
    <col min="9985" max="9985" width="37.42578125" style="127" hidden="1" customWidth="1"/>
    <col min="9986" max="9986" width="25.7109375" style="127" hidden="1" customWidth="1"/>
    <col min="9987" max="9987" width="12.5703125" style="127" hidden="1" customWidth="1"/>
    <col min="9988" max="9988" width="10.7109375" style="127" hidden="1" customWidth="1"/>
    <col min="9989" max="9989" width="17" style="127" hidden="1" customWidth="1"/>
    <col min="9990" max="9990" width="17.7109375" style="127" hidden="1" customWidth="1"/>
    <col min="9991" max="9991" width="13.28515625" style="127" hidden="1" customWidth="1"/>
    <col min="9992" max="9992" width="14.42578125" style="127" hidden="1" customWidth="1"/>
    <col min="9993" max="9993" width="15.42578125" style="127" hidden="1" customWidth="1"/>
    <col min="9994" max="10240" width="0" style="127" hidden="1"/>
    <col min="10241" max="10241" width="37.42578125" style="127" hidden="1" customWidth="1"/>
    <col min="10242" max="10242" width="25.7109375" style="127" hidden="1" customWidth="1"/>
    <col min="10243" max="10243" width="12.5703125" style="127" hidden="1" customWidth="1"/>
    <col min="10244" max="10244" width="10.7109375" style="127" hidden="1" customWidth="1"/>
    <col min="10245" max="10245" width="17" style="127" hidden="1" customWidth="1"/>
    <col min="10246" max="10246" width="17.7109375" style="127" hidden="1" customWidth="1"/>
    <col min="10247" max="10247" width="13.28515625" style="127" hidden="1" customWidth="1"/>
    <col min="10248" max="10248" width="14.42578125" style="127" hidden="1" customWidth="1"/>
    <col min="10249" max="10249" width="15.42578125" style="127" hidden="1" customWidth="1"/>
    <col min="10250" max="10496" width="0" style="127" hidden="1"/>
    <col min="10497" max="10497" width="37.42578125" style="127" hidden="1" customWidth="1"/>
    <col min="10498" max="10498" width="25.7109375" style="127" hidden="1" customWidth="1"/>
    <col min="10499" max="10499" width="12.5703125" style="127" hidden="1" customWidth="1"/>
    <col min="10500" max="10500" width="10.7109375" style="127" hidden="1" customWidth="1"/>
    <col min="10501" max="10501" width="17" style="127" hidden="1" customWidth="1"/>
    <col min="10502" max="10502" width="17.7109375" style="127" hidden="1" customWidth="1"/>
    <col min="10503" max="10503" width="13.28515625" style="127" hidden="1" customWidth="1"/>
    <col min="10504" max="10504" width="14.42578125" style="127" hidden="1" customWidth="1"/>
    <col min="10505" max="10505" width="15.42578125" style="127" hidden="1" customWidth="1"/>
    <col min="10506" max="10752" width="0" style="127" hidden="1"/>
    <col min="10753" max="10753" width="37.42578125" style="127" hidden="1" customWidth="1"/>
    <col min="10754" max="10754" width="25.7109375" style="127" hidden="1" customWidth="1"/>
    <col min="10755" max="10755" width="12.5703125" style="127" hidden="1" customWidth="1"/>
    <col min="10756" max="10756" width="10.7109375" style="127" hidden="1" customWidth="1"/>
    <col min="10757" max="10757" width="17" style="127" hidden="1" customWidth="1"/>
    <col min="10758" max="10758" width="17.7109375" style="127" hidden="1" customWidth="1"/>
    <col min="10759" max="10759" width="13.28515625" style="127" hidden="1" customWidth="1"/>
    <col min="10760" max="10760" width="14.42578125" style="127" hidden="1" customWidth="1"/>
    <col min="10761" max="10761" width="15.42578125" style="127" hidden="1" customWidth="1"/>
    <col min="10762" max="11008" width="0" style="127" hidden="1"/>
    <col min="11009" max="11009" width="37.42578125" style="127" hidden="1" customWidth="1"/>
    <col min="11010" max="11010" width="25.7109375" style="127" hidden="1" customWidth="1"/>
    <col min="11011" max="11011" width="12.5703125" style="127" hidden="1" customWidth="1"/>
    <col min="11012" max="11012" width="10.7109375" style="127" hidden="1" customWidth="1"/>
    <col min="11013" max="11013" width="17" style="127" hidden="1" customWidth="1"/>
    <col min="11014" max="11014" width="17.7109375" style="127" hidden="1" customWidth="1"/>
    <col min="11015" max="11015" width="13.28515625" style="127" hidden="1" customWidth="1"/>
    <col min="11016" max="11016" width="14.42578125" style="127" hidden="1" customWidth="1"/>
    <col min="11017" max="11017" width="15.42578125" style="127" hidden="1" customWidth="1"/>
    <col min="11018" max="11264" width="0" style="127" hidden="1"/>
    <col min="11265" max="11265" width="37.42578125" style="127" hidden="1" customWidth="1"/>
    <col min="11266" max="11266" width="25.7109375" style="127" hidden="1" customWidth="1"/>
    <col min="11267" max="11267" width="12.5703125" style="127" hidden="1" customWidth="1"/>
    <col min="11268" max="11268" width="10.7109375" style="127" hidden="1" customWidth="1"/>
    <col min="11269" max="11269" width="17" style="127" hidden="1" customWidth="1"/>
    <col min="11270" max="11270" width="17.7109375" style="127" hidden="1" customWidth="1"/>
    <col min="11271" max="11271" width="13.28515625" style="127" hidden="1" customWidth="1"/>
    <col min="11272" max="11272" width="14.42578125" style="127" hidden="1" customWidth="1"/>
    <col min="11273" max="11273" width="15.42578125" style="127" hidden="1" customWidth="1"/>
    <col min="11274" max="11520" width="0" style="127" hidden="1"/>
    <col min="11521" max="11521" width="37.42578125" style="127" hidden="1" customWidth="1"/>
    <col min="11522" max="11522" width="25.7109375" style="127" hidden="1" customWidth="1"/>
    <col min="11523" max="11523" width="12.5703125" style="127" hidden="1" customWidth="1"/>
    <col min="11524" max="11524" width="10.7109375" style="127" hidden="1" customWidth="1"/>
    <col min="11525" max="11525" width="17" style="127" hidden="1" customWidth="1"/>
    <col min="11526" max="11526" width="17.7109375" style="127" hidden="1" customWidth="1"/>
    <col min="11527" max="11527" width="13.28515625" style="127" hidden="1" customWidth="1"/>
    <col min="11528" max="11528" width="14.42578125" style="127" hidden="1" customWidth="1"/>
    <col min="11529" max="11529" width="15.42578125" style="127" hidden="1" customWidth="1"/>
    <col min="11530" max="11776" width="0" style="127" hidden="1"/>
    <col min="11777" max="11777" width="37.42578125" style="127" hidden="1" customWidth="1"/>
    <col min="11778" max="11778" width="25.7109375" style="127" hidden="1" customWidth="1"/>
    <col min="11779" max="11779" width="12.5703125" style="127" hidden="1" customWidth="1"/>
    <col min="11780" max="11780" width="10.7109375" style="127" hidden="1" customWidth="1"/>
    <col min="11781" max="11781" width="17" style="127" hidden="1" customWidth="1"/>
    <col min="11782" max="11782" width="17.7109375" style="127" hidden="1" customWidth="1"/>
    <col min="11783" max="11783" width="13.28515625" style="127" hidden="1" customWidth="1"/>
    <col min="11784" max="11784" width="14.42578125" style="127" hidden="1" customWidth="1"/>
    <col min="11785" max="11785" width="15.42578125" style="127" hidden="1" customWidth="1"/>
    <col min="11786" max="12032" width="0" style="127" hidden="1"/>
    <col min="12033" max="12033" width="37.42578125" style="127" hidden="1" customWidth="1"/>
    <col min="12034" max="12034" width="25.7109375" style="127" hidden="1" customWidth="1"/>
    <col min="12035" max="12035" width="12.5703125" style="127" hidden="1" customWidth="1"/>
    <col min="12036" max="12036" width="10.7109375" style="127" hidden="1" customWidth="1"/>
    <col min="12037" max="12037" width="17" style="127" hidden="1" customWidth="1"/>
    <col min="12038" max="12038" width="17.7109375" style="127" hidden="1" customWidth="1"/>
    <col min="12039" max="12039" width="13.28515625" style="127" hidden="1" customWidth="1"/>
    <col min="12040" max="12040" width="14.42578125" style="127" hidden="1" customWidth="1"/>
    <col min="12041" max="12041" width="15.42578125" style="127" hidden="1" customWidth="1"/>
    <col min="12042" max="12288" width="0" style="127" hidden="1"/>
    <col min="12289" max="12289" width="37.42578125" style="127" hidden="1" customWidth="1"/>
    <col min="12290" max="12290" width="25.7109375" style="127" hidden="1" customWidth="1"/>
    <col min="12291" max="12291" width="12.5703125" style="127" hidden="1" customWidth="1"/>
    <col min="12292" max="12292" width="10.7109375" style="127" hidden="1" customWidth="1"/>
    <col min="12293" max="12293" width="17" style="127" hidden="1" customWidth="1"/>
    <col min="12294" max="12294" width="17.7109375" style="127" hidden="1" customWidth="1"/>
    <col min="12295" max="12295" width="13.28515625" style="127" hidden="1" customWidth="1"/>
    <col min="12296" max="12296" width="14.42578125" style="127" hidden="1" customWidth="1"/>
    <col min="12297" max="12297" width="15.42578125" style="127" hidden="1" customWidth="1"/>
    <col min="12298" max="12544" width="0" style="127" hidden="1"/>
    <col min="12545" max="12545" width="37.42578125" style="127" hidden="1" customWidth="1"/>
    <col min="12546" max="12546" width="25.7109375" style="127" hidden="1" customWidth="1"/>
    <col min="12547" max="12547" width="12.5703125" style="127" hidden="1" customWidth="1"/>
    <col min="12548" max="12548" width="10.7109375" style="127" hidden="1" customWidth="1"/>
    <col min="12549" max="12549" width="17" style="127" hidden="1" customWidth="1"/>
    <col min="12550" max="12550" width="17.7109375" style="127" hidden="1" customWidth="1"/>
    <col min="12551" max="12551" width="13.28515625" style="127" hidden="1" customWidth="1"/>
    <col min="12552" max="12552" width="14.42578125" style="127" hidden="1" customWidth="1"/>
    <col min="12553" max="12553" width="15.42578125" style="127" hidden="1" customWidth="1"/>
    <col min="12554" max="12800" width="0" style="127" hidden="1"/>
    <col min="12801" max="12801" width="37.42578125" style="127" hidden="1" customWidth="1"/>
    <col min="12802" max="12802" width="25.7109375" style="127" hidden="1" customWidth="1"/>
    <col min="12803" max="12803" width="12.5703125" style="127" hidden="1" customWidth="1"/>
    <col min="12804" max="12804" width="10.7109375" style="127" hidden="1" customWidth="1"/>
    <col min="12805" max="12805" width="17" style="127" hidden="1" customWidth="1"/>
    <col min="12806" max="12806" width="17.7109375" style="127" hidden="1" customWidth="1"/>
    <col min="12807" max="12807" width="13.28515625" style="127" hidden="1" customWidth="1"/>
    <col min="12808" max="12808" width="14.42578125" style="127" hidden="1" customWidth="1"/>
    <col min="12809" max="12809" width="15.42578125" style="127" hidden="1" customWidth="1"/>
    <col min="12810" max="13056" width="0" style="127" hidden="1"/>
    <col min="13057" max="13057" width="37.42578125" style="127" hidden="1" customWidth="1"/>
    <col min="13058" max="13058" width="25.7109375" style="127" hidden="1" customWidth="1"/>
    <col min="13059" max="13059" width="12.5703125" style="127" hidden="1" customWidth="1"/>
    <col min="13060" max="13060" width="10.7109375" style="127" hidden="1" customWidth="1"/>
    <col min="13061" max="13061" width="17" style="127" hidden="1" customWidth="1"/>
    <col min="13062" max="13062" width="17.7109375" style="127" hidden="1" customWidth="1"/>
    <col min="13063" max="13063" width="13.28515625" style="127" hidden="1" customWidth="1"/>
    <col min="13064" max="13064" width="14.42578125" style="127" hidden="1" customWidth="1"/>
    <col min="13065" max="13065" width="15.42578125" style="127" hidden="1" customWidth="1"/>
    <col min="13066" max="13312" width="0" style="127" hidden="1"/>
    <col min="13313" max="13313" width="37.42578125" style="127" hidden="1" customWidth="1"/>
    <col min="13314" max="13314" width="25.7109375" style="127" hidden="1" customWidth="1"/>
    <col min="13315" max="13315" width="12.5703125" style="127" hidden="1" customWidth="1"/>
    <col min="13316" max="13316" width="10.7109375" style="127" hidden="1" customWidth="1"/>
    <col min="13317" max="13317" width="17" style="127" hidden="1" customWidth="1"/>
    <col min="13318" max="13318" width="17.7109375" style="127" hidden="1" customWidth="1"/>
    <col min="13319" max="13319" width="13.28515625" style="127" hidden="1" customWidth="1"/>
    <col min="13320" max="13320" width="14.42578125" style="127" hidden="1" customWidth="1"/>
    <col min="13321" max="13321" width="15.42578125" style="127" hidden="1" customWidth="1"/>
    <col min="13322" max="13568" width="0" style="127" hidden="1"/>
    <col min="13569" max="13569" width="37.42578125" style="127" hidden="1" customWidth="1"/>
    <col min="13570" max="13570" width="25.7109375" style="127" hidden="1" customWidth="1"/>
    <col min="13571" max="13571" width="12.5703125" style="127" hidden="1" customWidth="1"/>
    <col min="13572" max="13572" width="10.7109375" style="127" hidden="1" customWidth="1"/>
    <col min="13573" max="13573" width="17" style="127" hidden="1" customWidth="1"/>
    <col min="13574" max="13574" width="17.7109375" style="127" hidden="1" customWidth="1"/>
    <col min="13575" max="13575" width="13.28515625" style="127" hidden="1" customWidth="1"/>
    <col min="13576" max="13576" width="14.42578125" style="127" hidden="1" customWidth="1"/>
    <col min="13577" max="13577" width="15.42578125" style="127" hidden="1" customWidth="1"/>
    <col min="13578" max="13824" width="0" style="127" hidden="1"/>
    <col min="13825" max="13825" width="37.42578125" style="127" hidden="1" customWidth="1"/>
    <col min="13826" max="13826" width="25.7109375" style="127" hidden="1" customWidth="1"/>
    <col min="13827" max="13827" width="12.5703125" style="127" hidden="1" customWidth="1"/>
    <col min="13828" max="13828" width="10.7109375" style="127" hidden="1" customWidth="1"/>
    <col min="13829" max="13829" width="17" style="127" hidden="1" customWidth="1"/>
    <col min="13830" max="13830" width="17.7109375" style="127" hidden="1" customWidth="1"/>
    <col min="13831" max="13831" width="13.28515625" style="127" hidden="1" customWidth="1"/>
    <col min="13832" max="13832" width="14.42578125" style="127" hidden="1" customWidth="1"/>
    <col min="13833" max="13833" width="15.42578125" style="127" hidden="1" customWidth="1"/>
    <col min="13834" max="14080" width="0" style="127" hidden="1"/>
    <col min="14081" max="14081" width="37.42578125" style="127" hidden="1" customWidth="1"/>
    <col min="14082" max="14082" width="25.7109375" style="127" hidden="1" customWidth="1"/>
    <col min="14083" max="14083" width="12.5703125" style="127" hidden="1" customWidth="1"/>
    <col min="14084" max="14084" width="10.7109375" style="127" hidden="1" customWidth="1"/>
    <col min="14085" max="14085" width="17" style="127" hidden="1" customWidth="1"/>
    <col min="14086" max="14086" width="17.7109375" style="127" hidden="1" customWidth="1"/>
    <col min="14087" max="14087" width="13.28515625" style="127" hidden="1" customWidth="1"/>
    <col min="14088" max="14088" width="14.42578125" style="127" hidden="1" customWidth="1"/>
    <col min="14089" max="14089" width="15.42578125" style="127" hidden="1" customWidth="1"/>
    <col min="14090" max="14336" width="0" style="127" hidden="1"/>
    <col min="14337" max="14337" width="37.42578125" style="127" hidden="1" customWidth="1"/>
    <col min="14338" max="14338" width="25.7109375" style="127" hidden="1" customWidth="1"/>
    <col min="14339" max="14339" width="12.5703125" style="127" hidden="1" customWidth="1"/>
    <col min="14340" max="14340" width="10.7109375" style="127" hidden="1" customWidth="1"/>
    <col min="14341" max="14341" width="17" style="127" hidden="1" customWidth="1"/>
    <col min="14342" max="14342" width="17.7109375" style="127" hidden="1" customWidth="1"/>
    <col min="14343" max="14343" width="13.28515625" style="127" hidden="1" customWidth="1"/>
    <col min="14344" max="14344" width="14.42578125" style="127" hidden="1" customWidth="1"/>
    <col min="14345" max="14345" width="15.42578125" style="127" hidden="1" customWidth="1"/>
    <col min="14346" max="14592" width="0" style="127" hidden="1"/>
    <col min="14593" max="14593" width="37.42578125" style="127" hidden="1" customWidth="1"/>
    <col min="14594" max="14594" width="25.7109375" style="127" hidden="1" customWidth="1"/>
    <col min="14595" max="14595" width="12.5703125" style="127" hidden="1" customWidth="1"/>
    <col min="14596" max="14596" width="10.7109375" style="127" hidden="1" customWidth="1"/>
    <col min="14597" max="14597" width="17" style="127" hidden="1" customWidth="1"/>
    <col min="14598" max="14598" width="17.7109375" style="127" hidden="1" customWidth="1"/>
    <col min="14599" max="14599" width="13.28515625" style="127" hidden="1" customWidth="1"/>
    <col min="14600" max="14600" width="14.42578125" style="127" hidden="1" customWidth="1"/>
    <col min="14601" max="14601" width="15.42578125" style="127" hidden="1" customWidth="1"/>
    <col min="14602" max="14848" width="0" style="127" hidden="1"/>
    <col min="14849" max="14849" width="37.42578125" style="127" hidden="1" customWidth="1"/>
    <col min="14850" max="14850" width="25.7109375" style="127" hidden="1" customWidth="1"/>
    <col min="14851" max="14851" width="12.5703125" style="127" hidden="1" customWidth="1"/>
    <col min="14852" max="14852" width="10.7109375" style="127" hidden="1" customWidth="1"/>
    <col min="14853" max="14853" width="17" style="127" hidden="1" customWidth="1"/>
    <col min="14854" max="14854" width="17.7109375" style="127" hidden="1" customWidth="1"/>
    <col min="14855" max="14855" width="13.28515625" style="127" hidden="1" customWidth="1"/>
    <col min="14856" max="14856" width="14.42578125" style="127" hidden="1" customWidth="1"/>
    <col min="14857" max="14857" width="15.42578125" style="127" hidden="1" customWidth="1"/>
    <col min="14858" max="15104" width="0" style="127" hidden="1"/>
    <col min="15105" max="15105" width="37.42578125" style="127" hidden="1" customWidth="1"/>
    <col min="15106" max="15106" width="25.7109375" style="127" hidden="1" customWidth="1"/>
    <col min="15107" max="15107" width="12.5703125" style="127" hidden="1" customWidth="1"/>
    <col min="15108" max="15108" width="10.7109375" style="127" hidden="1" customWidth="1"/>
    <col min="15109" max="15109" width="17" style="127" hidden="1" customWidth="1"/>
    <col min="15110" max="15110" width="17.7109375" style="127" hidden="1" customWidth="1"/>
    <col min="15111" max="15111" width="13.28515625" style="127" hidden="1" customWidth="1"/>
    <col min="15112" max="15112" width="14.42578125" style="127" hidden="1" customWidth="1"/>
    <col min="15113" max="15113" width="15.42578125" style="127" hidden="1" customWidth="1"/>
    <col min="15114" max="15360" width="0" style="127" hidden="1"/>
    <col min="15361" max="15361" width="37.42578125" style="127" hidden="1" customWidth="1"/>
    <col min="15362" max="15362" width="25.7109375" style="127" hidden="1" customWidth="1"/>
    <col min="15363" max="15363" width="12.5703125" style="127" hidden="1" customWidth="1"/>
    <col min="15364" max="15364" width="10.7109375" style="127" hidden="1" customWidth="1"/>
    <col min="15365" max="15365" width="17" style="127" hidden="1" customWidth="1"/>
    <col min="15366" max="15366" width="17.7109375" style="127" hidden="1" customWidth="1"/>
    <col min="15367" max="15367" width="13.28515625" style="127" hidden="1" customWidth="1"/>
    <col min="15368" max="15368" width="14.42578125" style="127" hidden="1" customWidth="1"/>
    <col min="15369" max="15369" width="15.42578125" style="127" hidden="1" customWidth="1"/>
    <col min="15370" max="15616" width="0" style="127" hidden="1"/>
    <col min="15617" max="15617" width="37.42578125" style="127" hidden="1" customWidth="1"/>
    <col min="15618" max="15618" width="25.7109375" style="127" hidden="1" customWidth="1"/>
    <col min="15619" max="15619" width="12.5703125" style="127" hidden="1" customWidth="1"/>
    <col min="15620" max="15620" width="10.7109375" style="127" hidden="1" customWidth="1"/>
    <col min="15621" max="15621" width="17" style="127" hidden="1" customWidth="1"/>
    <col min="15622" max="15622" width="17.7109375" style="127" hidden="1" customWidth="1"/>
    <col min="15623" max="15623" width="13.28515625" style="127" hidden="1" customWidth="1"/>
    <col min="15624" max="15624" width="14.42578125" style="127" hidden="1" customWidth="1"/>
    <col min="15625" max="15625" width="15.42578125" style="127" hidden="1" customWidth="1"/>
    <col min="15626" max="15872" width="0" style="127" hidden="1"/>
    <col min="15873" max="15873" width="37.42578125" style="127" hidden="1" customWidth="1"/>
    <col min="15874" max="15874" width="25.7109375" style="127" hidden="1" customWidth="1"/>
    <col min="15875" max="15875" width="12.5703125" style="127" hidden="1" customWidth="1"/>
    <col min="15876" max="15876" width="10.7109375" style="127" hidden="1" customWidth="1"/>
    <col min="15877" max="15877" width="17" style="127" hidden="1" customWidth="1"/>
    <col min="15878" max="15878" width="17.7109375" style="127" hidden="1" customWidth="1"/>
    <col min="15879" max="15879" width="13.28515625" style="127" hidden="1" customWidth="1"/>
    <col min="15880" max="15880" width="14.42578125" style="127" hidden="1" customWidth="1"/>
    <col min="15881" max="15881" width="15.42578125" style="127" hidden="1" customWidth="1"/>
    <col min="15882" max="16128" width="0" style="127" hidden="1"/>
    <col min="16129" max="16129" width="37.42578125" style="127" hidden="1" customWidth="1"/>
    <col min="16130" max="16130" width="25.7109375" style="127" hidden="1" customWidth="1"/>
    <col min="16131" max="16131" width="12.5703125" style="127" hidden="1" customWidth="1"/>
    <col min="16132" max="16132" width="10.7109375" style="127" hidden="1" customWidth="1"/>
    <col min="16133" max="16133" width="17" style="127" hidden="1" customWidth="1"/>
    <col min="16134" max="16134" width="17.7109375" style="127" hidden="1" customWidth="1"/>
    <col min="16135" max="16135" width="13.28515625" style="127" hidden="1" customWidth="1"/>
    <col min="16136" max="16136" width="14.42578125" style="127" hidden="1" customWidth="1"/>
    <col min="16137" max="16137" width="15.42578125" style="127" hidden="1" customWidth="1"/>
    <col min="16138" max="16384" width="0" style="127" hidden="1"/>
  </cols>
  <sheetData>
    <row r="1" spans="1:10" ht="12.75">
      <c r="A1" s="145" t="s">
        <v>211</v>
      </c>
      <c r="B1" s="72"/>
      <c r="C1" s="72"/>
      <c r="D1" s="72"/>
      <c r="E1" s="72"/>
      <c r="F1" s="72"/>
      <c r="G1" s="72"/>
      <c r="H1" s="72"/>
      <c r="I1" s="72"/>
    </row>
    <row r="2" spans="1:10" ht="12.75">
      <c r="A2" s="146" t="s">
        <v>212</v>
      </c>
      <c r="B2" s="72"/>
      <c r="C2" s="72"/>
      <c r="D2" s="72"/>
      <c r="E2" s="72"/>
      <c r="F2" s="72"/>
      <c r="G2" s="72"/>
      <c r="H2" s="72"/>
      <c r="I2" s="72"/>
    </row>
    <row r="3" spans="1:10" ht="12.75">
      <c r="A3" s="146" t="s">
        <v>213</v>
      </c>
      <c r="B3" s="72"/>
      <c r="C3" s="72"/>
      <c r="D3" s="72"/>
      <c r="E3" s="72"/>
      <c r="F3" s="72"/>
      <c r="G3" s="72"/>
      <c r="H3" s="72"/>
      <c r="I3" s="72"/>
    </row>
    <row r="4" spans="1:10" ht="12.75">
      <c r="A4" s="146" t="s">
        <v>214</v>
      </c>
      <c r="B4" s="72"/>
      <c r="C4" s="72"/>
      <c r="D4" s="72"/>
      <c r="E4" s="72"/>
      <c r="F4" s="72"/>
      <c r="G4" s="72"/>
      <c r="H4" s="72"/>
      <c r="I4" s="72"/>
    </row>
    <row r="5" spans="1:10" ht="12.75">
      <c r="A5" s="146" t="s">
        <v>215</v>
      </c>
      <c r="B5" s="72"/>
      <c r="C5" s="72"/>
      <c r="D5" s="72"/>
      <c r="E5" s="72"/>
      <c r="F5" s="72"/>
      <c r="G5" s="72"/>
      <c r="H5" s="72"/>
      <c r="I5" s="72"/>
    </row>
    <row r="6" spans="1:10" ht="12.75">
      <c r="A6" s="189"/>
      <c r="B6" s="189"/>
      <c r="C6" s="189"/>
      <c r="D6" s="189"/>
      <c r="E6" s="189"/>
      <c r="F6" s="189"/>
      <c r="G6" s="189"/>
      <c r="H6" s="189"/>
      <c r="I6" s="189"/>
    </row>
    <row r="7" spans="1:10" ht="12.75">
      <c r="A7" s="190" t="s">
        <v>185</v>
      </c>
      <c r="B7" s="190"/>
      <c r="C7" s="190"/>
      <c r="D7" s="190"/>
      <c r="E7" s="190"/>
      <c r="F7" s="190"/>
      <c r="G7" s="190"/>
      <c r="H7" s="167" t="s">
        <v>216</v>
      </c>
      <c r="I7" s="168"/>
      <c r="J7" s="169"/>
    </row>
    <row r="8" spans="1:10" ht="12.75">
      <c r="A8" s="190" t="s">
        <v>33</v>
      </c>
      <c r="B8" s="190"/>
      <c r="C8" s="190"/>
      <c r="D8" s="190"/>
      <c r="E8" s="190"/>
      <c r="F8" s="190"/>
      <c r="G8" s="190"/>
      <c r="H8" s="182" t="s">
        <v>274</v>
      </c>
      <c r="I8" s="183"/>
      <c r="J8" s="184"/>
    </row>
    <row r="9" spans="1:10" ht="12.75">
      <c r="A9" s="177"/>
      <c r="B9" s="177"/>
      <c r="C9" s="177"/>
      <c r="D9" s="177"/>
      <c r="E9" s="177"/>
      <c r="F9" s="177"/>
      <c r="G9" s="177"/>
      <c r="H9" s="177"/>
      <c r="I9" s="177"/>
    </row>
    <row r="10" spans="1:10" ht="12.75">
      <c r="A10" s="177" t="s">
        <v>167</v>
      </c>
      <c r="B10" s="177"/>
      <c r="C10" s="177"/>
      <c r="D10" s="177"/>
      <c r="E10" s="177"/>
      <c r="F10" s="177"/>
      <c r="G10" s="177"/>
      <c r="H10" s="177"/>
      <c r="I10" s="177"/>
    </row>
    <row r="11" spans="1:10" ht="12.75">
      <c r="A11" s="177" t="s">
        <v>186</v>
      </c>
      <c r="B11" s="177"/>
      <c r="C11" s="177"/>
      <c r="D11" s="177"/>
      <c r="E11" s="177"/>
      <c r="F11" s="177"/>
      <c r="G11" s="177"/>
      <c r="H11" s="177"/>
      <c r="I11" s="177"/>
    </row>
    <row r="12" spans="1:10" ht="12.75">
      <c r="A12" s="177"/>
      <c r="B12" s="177"/>
      <c r="C12" s="177"/>
      <c r="D12" s="177"/>
      <c r="E12" s="177"/>
      <c r="F12" s="177"/>
      <c r="G12" s="177"/>
      <c r="H12" s="177"/>
      <c r="I12" s="177"/>
    </row>
    <row r="13" spans="1:10" ht="12.75">
      <c r="A13" s="177" t="s">
        <v>187</v>
      </c>
      <c r="B13" s="177"/>
      <c r="C13" s="177"/>
      <c r="D13" s="177"/>
      <c r="E13" s="177"/>
      <c r="F13" s="177"/>
      <c r="G13" s="177"/>
      <c r="H13" s="177"/>
      <c r="I13" s="177"/>
    </row>
    <row r="14" spans="1:10" ht="12.75">
      <c r="A14" s="193"/>
      <c r="B14" s="193"/>
      <c r="C14" s="193"/>
      <c r="D14" s="193"/>
      <c r="E14" s="193"/>
      <c r="F14" s="193"/>
      <c r="G14" s="193"/>
      <c r="H14" s="193"/>
      <c r="I14" s="193"/>
    </row>
    <row r="15" spans="1:10">
      <c r="A15" s="194" t="s">
        <v>169</v>
      </c>
      <c r="B15" s="195"/>
      <c r="C15" s="128" t="s">
        <v>170</v>
      </c>
      <c r="D15" s="128" t="s">
        <v>171</v>
      </c>
      <c r="E15" s="128" t="s">
        <v>172</v>
      </c>
      <c r="F15" s="128" t="s">
        <v>188</v>
      </c>
      <c r="G15" s="128" t="s">
        <v>189</v>
      </c>
      <c r="H15" s="128" t="s">
        <v>190</v>
      </c>
      <c r="I15" s="128" t="s">
        <v>191</v>
      </c>
    </row>
    <row r="16" spans="1:10" ht="45">
      <c r="A16" s="194" t="s">
        <v>192</v>
      </c>
      <c r="B16" s="195"/>
      <c r="C16" s="129" t="s">
        <v>175</v>
      </c>
      <c r="D16" s="130" t="s">
        <v>193</v>
      </c>
      <c r="E16" s="130" t="s">
        <v>194</v>
      </c>
      <c r="F16" s="130" t="s">
        <v>195</v>
      </c>
      <c r="G16" s="130" t="s">
        <v>196</v>
      </c>
      <c r="H16" s="130" t="s">
        <v>197</v>
      </c>
      <c r="I16" s="130" t="s">
        <v>198</v>
      </c>
    </row>
    <row r="17" spans="1:9">
      <c r="A17" s="191" t="s">
        <v>251</v>
      </c>
      <c r="B17" s="192"/>
      <c r="C17" s="131" t="s">
        <v>181</v>
      </c>
      <c r="D17" s="132">
        <v>50</v>
      </c>
      <c r="E17" s="124">
        <v>60</v>
      </c>
      <c r="F17" s="133">
        <f>(60/E17)*D17</f>
        <v>50</v>
      </c>
      <c r="G17" s="162"/>
      <c r="H17" s="134">
        <f t="shared" ref="H17:H46" si="0">G17*F17</f>
        <v>0</v>
      </c>
      <c r="I17" s="134">
        <f>H17/60</f>
        <v>0</v>
      </c>
    </row>
    <row r="18" spans="1:9">
      <c r="A18" s="191" t="s">
        <v>252</v>
      </c>
      <c r="B18" s="192"/>
      <c r="C18" s="131" t="s">
        <v>181</v>
      </c>
      <c r="D18" s="132">
        <v>44</v>
      </c>
      <c r="E18" s="124">
        <v>12</v>
      </c>
      <c r="F18" s="133">
        <f t="shared" ref="F18:F47" si="1">(60/E18)*D18</f>
        <v>220</v>
      </c>
      <c r="G18" s="162"/>
      <c r="H18" s="134">
        <f t="shared" si="0"/>
        <v>0</v>
      </c>
      <c r="I18" s="134">
        <f t="shared" ref="I18:I46" si="2">H18/60</f>
        <v>0</v>
      </c>
    </row>
    <row r="19" spans="1:9">
      <c r="A19" s="191" t="s">
        <v>253</v>
      </c>
      <c r="B19" s="192"/>
      <c r="C19" s="131" t="s">
        <v>181</v>
      </c>
      <c r="D19" s="132">
        <v>60</v>
      </c>
      <c r="E19" s="124">
        <v>60</v>
      </c>
      <c r="F19" s="133">
        <f t="shared" si="1"/>
        <v>60</v>
      </c>
      <c r="G19" s="162"/>
      <c r="H19" s="134">
        <f t="shared" si="0"/>
        <v>0</v>
      </c>
      <c r="I19" s="134">
        <f t="shared" si="2"/>
        <v>0</v>
      </c>
    </row>
    <row r="20" spans="1:9">
      <c r="A20" s="191" t="s">
        <v>254</v>
      </c>
      <c r="B20" s="192"/>
      <c r="C20" s="131" t="s">
        <v>181</v>
      </c>
      <c r="D20" s="132">
        <v>10</v>
      </c>
      <c r="E20" s="124">
        <v>60</v>
      </c>
      <c r="F20" s="133">
        <f t="shared" si="1"/>
        <v>10</v>
      </c>
      <c r="G20" s="162"/>
      <c r="H20" s="134">
        <f t="shared" si="0"/>
        <v>0</v>
      </c>
      <c r="I20" s="134">
        <f t="shared" si="2"/>
        <v>0</v>
      </c>
    </row>
    <row r="21" spans="1:9" ht="21.6" customHeight="1">
      <c r="A21" s="191" t="s">
        <v>255</v>
      </c>
      <c r="B21" s="192"/>
      <c r="C21" s="131" t="s">
        <v>181</v>
      </c>
      <c r="D21" s="132">
        <v>2</v>
      </c>
      <c r="E21" s="124">
        <v>60</v>
      </c>
      <c r="F21" s="133">
        <f t="shared" si="1"/>
        <v>2</v>
      </c>
      <c r="G21" s="162"/>
      <c r="H21" s="134">
        <f t="shared" si="0"/>
        <v>0</v>
      </c>
      <c r="I21" s="134">
        <f t="shared" si="2"/>
        <v>0</v>
      </c>
    </row>
    <row r="22" spans="1:9">
      <c r="A22" s="191" t="s">
        <v>256</v>
      </c>
      <c r="B22" s="192"/>
      <c r="C22" s="131" t="s">
        <v>181</v>
      </c>
      <c r="D22" s="132">
        <v>11</v>
      </c>
      <c r="E22" s="124">
        <v>60</v>
      </c>
      <c r="F22" s="133">
        <f t="shared" si="1"/>
        <v>11</v>
      </c>
      <c r="G22" s="162"/>
      <c r="H22" s="134">
        <f t="shared" si="0"/>
        <v>0</v>
      </c>
      <c r="I22" s="134">
        <f t="shared" si="2"/>
        <v>0</v>
      </c>
    </row>
    <row r="23" spans="1:9">
      <c r="A23" s="191" t="s">
        <v>159</v>
      </c>
      <c r="B23" s="192"/>
      <c r="C23" s="131" t="s">
        <v>181</v>
      </c>
      <c r="D23" s="132">
        <v>11</v>
      </c>
      <c r="E23" s="124">
        <v>60</v>
      </c>
      <c r="F23" s="133">
        <f>(60/E23)*D23</f>
        <v>11</v>
      </c>
      <c r="G23" s="162"/>
      <c r="H23" s="134">
        <f>G23*F23</f>
        <v>0</v>
      </c>
      <c r="I23" s="134">
        <f>H23/60</f>
        <v>0</v>
      </c>
    </row>
    <row r="24" spans="1:9">
      <c r="A24" s="191" t="s">
        <v>257</v>
      </c>
      <c r="B24" s="192"/>
      <c r="C24" s="131" t="s">
        <v>181</v>
      </c>
      <c r="D24" s="132">
        <v>500</v>
      </c>
      <c r="E24" s="124">
        <v>60</v>
      </c>
      <c r="F24" s="133">
        <f t="shared" si="1"/>
        <v>500</v>
      </c>
      <c r="G24" s="162"/>
      <c r="H24" s="134">
        <f>G24*F24</f>
        <v>0</v>
      </c>
      <c r="I24" s="134">
        <f>H24/60</f>
        <v>0</v>
      </c>
    </row>
    <row r="25" spans="1:9">
      <c r="A25" s="191" t="s">
        <v>258</v>
      </c>
      <c r="B25" s="192"/>
      <c r="C25" s="131" t="s">
        <v>181</v>
      </c>
      <c r="D25" s="132">
        <v>180</v>
      </c>
      <c r="E25" s="124">
        <v>60</v>
      </c>
      <c r="F25" s="133">
        <f t="shared" si="1"/>
        <v>180</v>
      </c>
      <c r="G25" s="162"/>
      <c r="H25" s="134">
        <f>G25*F25</f>
        <v>0</v>
      </c>
      <c r="I25" s="134">
        <f>H25/60</f>
        <v>0</v>
      </c>
    </row>
    <row r="26" spans="1:9">
      <c r="A26" s="191" t="s">
        <v>259</v>
      </c>
      <c r="B26" s="192"/>
      <c r="C26" s="131" t="s">
        <v>181</v>
      </c>
      <c r="D26" s="132">
        <v>500</v>
      </c>
      <c r="E26" s="124">
        <v>30</v>
      </c>
      <c r="F26" s="133">
        <f t="shared" si="1"/>
        <v>1000</v>
      </c>
      <c r="G26" s="162"/>
      <c r="H26" s="134">
        <f>G26*F26</f>
        <v>0</v>
      </c>
      <c r="I26" s="134">
        <f>H26/60</f>
        <v>0</v>
      </c>
    </row>
    <row r="27" spans="1:9">
      <c r="A27" s="191" t="s">
        <v>260</v>
      </c>
      <c r="B27" s="192"/>
      <c r="C27" s="131" t="s">
        <v>181</v>
      </c>
      <c r="D27" s="132">
        <v>100</v>
      </c>
      <c r="E27" s="124">
        <v>60</v>
      </c>
      <c r="F27" s="133">
        <f t="shared" si="1"/>
        <v>100</v>
      </c>
      <c r="G27" s="162"/>
      <c r="H27" s="134">
        <f>G27*F27</f>
        <v>0</v>
      </c>
      <c r="I27" s="134">
        <f>H27/60</f>
        <v>0</v>
      </c>
    </row>
    <row r="28" spans="1:9">
      <c r="A28" s="191" t="s">
        <v>261</v>
      </c>
      <c r="B28" s="192"/>
      <c r="C28" s="131" t="s">
        <v>181</v>
      </c>
      <c r="D28" s="132">
        <v>100</v>
      </c>
      <c r="E28" s="124">
        <v>60</v>
      </c>
      <c r="F28" s="133">
        <f t="shared" si="1"/>
        <v>100</v>
      </c>
      <c r="G28" s="162"/>
      <c r="H28" s="134">
        <f t="shared" si="0"/>
        <v>0</v>
      </c>
      <c r="I28" s="134">
        <f t="shared" si="2"/>
        <v>0</v>
      </c>
    </row>
    <row r="29" spans="1:9">
      <c r="A29" s="191" t="s">
        <v>262</v>
      </c>
      <c r="B29" s="192"/>
      <c r="C29" s="131" t="s">
        <v>181</v>
      </c>
      <c r="D29" s="132">
        <v>100</v>
      </c>
      <c r="E29" s="124">
        <v>30</v>
      </c>
      <c r="F29" s="133">
        <f t="shared" ref="F29:F38" si="3">(60/E29)*D29</f>
        <v>200</v>
      </c>
      <c r="G29" s="162"/>
      <c r="H29" s="134">
        <f t="shared" ref="H29:H38" si="4">G29*F29</f>
        <v>0</v>
      </c>
      <c r="I29" s="134">
        <f t="shared" ref="I29:I38" si="5">H29/60</f>
        <v>0</v>
      </c>
    </row>
    <row r="30" spans="1:9">
      <c r="A30" s="191" t="s">
        <v>160</v>
      </c>
      <c r="B30" s="192"/>
      <c r="C30" s="131" t="s">
        <v>181</v>
      </c>
      <c r="D30" s="132">
        <v>90</v>
      </c>
      <c r="E30" s="124">
        <v>30</v>
      </c>
      <c r="F30" s="133">
        <f t="shared" si="3"/>
        <v>180</v>
      </c>
      <c r="G30" s="162"/>
      <c r="H30" s="134">
        <f t="shared" si="4"/>
        <v>0</v>
      </c>
      <c r="I30" s="134">
        <f t="shared" si="5"/>
        <v>0</v>
      </c>
    </row>
    <row r="31" spans="1:9">
      <c r="A31" s="191" t="s">
        <v>161</v>
      </c>
      <c r="B31" s="192"/>
      <c r="C31" s="131" t="s">
        <v>181</v>
      </c>
      <c r="D31" s="132">
        <v>65</v>
      </c>
      <c r="E31" s="124">
        <v>30</v>
      </c>
      <c r="F31" s="133">
        <f t="shared" si="3"/>
        <v>130</v>
      </c>
      <c r="G31" s="162"/>
      <c r="H31" s="134">
        <f t="shared" si="4"/>
        <v>0</v>
      </c>
      <c r="I31" s="134">
        <f t="shared" si="5"/>
        <v>0</v>
      </c>
    </row>
    <row r="32" spans="1:9">
      <c r="A32" s="191" t="s">
        <v>263</v>
      </c>
      <c r="B32" s="192"/>
      <c r="C32" s="131" t="s">
        <v>181</v>
      </c>
      <c r="D32" s="132">
        <v>60</v>
      </c>
      <c r="E32" s="124">
        <v>60</v>
      </c>
      <c r="F32" s="133">
        <f t="shared" si="3"/>
        <v>60</v>
      </c>
      <c r="G32" s="162"/>
      <c r="H32" s="134">
        <f t="shared" si="4"/>
        <v>0</v>
      </c>
      <c r="I32" s="134">
        <f t="shared" si="5"/>
        <v>0</v>
      </c>
    </row>
    <row r="33" spans="1:9" ht="22.15" customHeight="1">
      <c r="A33" s="191" t="s">
        <v>264</v>
      </c>
      <c r="B33" s="192"/>
      <c r="C33" s="131" t="s">
        <v>181</v>
      </c>
      <c r="D33" s="132">
        <v>8</v>
      </c>
      <c r="E33" s="124">
        <v>60</v>
      </c>
      <c r="F33" s="133">
        <f t="shared" si="3"/>
        <v>8</v>
      </c>
      <c r="G33" s="162"/>
      <c r="H33" s="134">
        <f t="shared" si="4"/>
        <v>0</v>
      </c>
      <c r="I33" s="134">
        <f t="shared" si="5"/>
        <v>0</v>
      </c>
    </row>
    <row r="34" spans="1:9">
      <c r="A34" s="191" t="s">
        <v>265</v>
      </c>
      <c r="B34" s="192"/>
      <c r="C34" s="131" t="s">
        <v>181</v>
      </c>
      <c r="D34" s="132">
        <v>12</v>
      </c>
      <c r="E34" s="124">
        <v>60</v>
      </c>
      <c r="F34" s="133">
        <f t="shared" si="3"/>
        <v>12</v>
      </c>
      <c r="G34" s="162"/>
      <c r="H34" s="134">
        <f t="shared" si="4"/>
        <v>0</v>
      </c>
      <c r="I34" s="134">
        <f t="shared" si="5"/>
        <v>0</v>
      </c>
    </row>
    <row r="35" spans="1:9">
      <c r="A35" s="191" t="s">
        <v>266</v>
      </c>
      <c r="B35" s="192"/>
      <c r="C35" s="131" t="s">
        <v>181</v>
      </c>
      <c r="D35" s="132">
        <v>12</v>
      </c>
      <c r="E35" s="124">
        <v>60</v>
      </c>
      <c r="F35" s="133">
        <f t="shared" si="3"/>
        <v>12</v>
      </c>
      <c r="G35" s="162"/>
      <c r="H35" s="134">
        <f t="shared" si="4"/>
        <v>0</v>
      </c>
      <c r="I35" s="134">
        <f t="shared" si="5"/>
        <v>0</v>
      </c>
    </row>
    <row r="36" spans="1:9">
      <c r="A36" s="191" t="s">
        <v>267</v>
      </c>
      <c r="B36" s="192"/>
      <c r="C36" s="131" t="s">
        <v>181</v>
      </c>
      <c r="D36" s="132">
        <v>30</v>
      </c>
      <c r="E36" s="124">
        <v>30</v>
      </c>
      <c r="F36" s="133">
        <f t="shared" si="3"/>
        <v>60</v>
      </c>
      <c r="G36" s="162"/>
      <c r="H36" s="134">
        <f t="shared" si="4"/>
        <v>0</v>
      </c>
      <c r="I36" s="134">
        <f t="shared" si="5"/>
        <v>0</v>
      </c>
    </row>
    <row r="37" spans="1:9">
      <c r="A37" s="191" t="s">
        <v>162</v>
      </c>
      <c r="B37" s="192"/>
      <c r="C37" s="131" t="s">
        <v>181</v>
      </c>
      <c r="D37" s="132">
        <v>500</v>
      </c>
      <c r="E37" s="124">
        <v>60</v>
      </c>
      <c r="F37" s="133">
        <f t="shared" si="3"/>
        <v>500</v>
      </c>
      <c r="G37" s="162"/>
      <c r="H37" s="134">
        <f t="shared" si="4"/>
        <v>0</v>
      </c>
      <c r="I37" s="134">
        <f t="shared" si="5"/>
        <v>0</v>
      </c>
    </row>
    <row r="38" spans="1:9">
      <c r="A38" s="191" t="s">
        <v>268</v>
      </c>
      <c r="B38" s="192"/>
      <c r="C38" s="131" t="s">
        <v>181</v>
      </c>
      <c r="D38" s="132">
        <v>500</v>
      </c>
      <c r="E38" s="124">
        <v>30</v>
      </c>
      <c r="F38" s="133">
        <f t="shared" si="3"/>
        <v>1000</v>
      </c>
      <c r="G38" s="162"/>
      <c r="H38" s="134">
        <f t="shared" si="4"/>
        <v>0</v>
      </c>
      <c r="I38" s="134">
        <f t="shared" si="5"/>
        <v>0</v>
      </c>
    </row>
    <row r="39" spans="1:9">
      <c r="A39" s="191" t="s">
        <v>269</v>
      </c>
      <c r="B39" s="192"/>
      <c r="C39" s="131" t="s">
        <v>181</v>
      </c>
      <c r="D39" s="132">
        <v>120</v>
      </c>
      <c r="E39" s="124">
        <v>30</v>
      </c>
      <c r="F39" s="133">
        <f t="shared" si="1"/>
        <v>240</v>
      </c>
      <c r="G39" s="162"/>
      <c r="H39" s="134">
        <f t="shared" si="0"/>
        <v>0</v>
      </c>
      <c r="I39" s="134">
        <f t="shared" si="2"/>
        <v>0</v>
      </c>
    </row>
    <row r="40" spans="1:9">
      <c r="A40" s="191" t="s">
        <v>270</v>
      </c>
      <c r="B40" s="192"/>
      <c r="C40" s="131" t="s">
        <v>181</v>
      </c>
      <c r="D40" s="132">
        <v>9</v>
      </c>
      <c r="E40" s="124">
        <v>60</v>
      </c>
      <c r="F40" s="133">
        <f t="shared" si="1"/>
        <v>9</v>
      </c>
      <c r="G40" s="162"/>
      <c r="H40" s="134">
        <f t="shared" si="0"/>
        <v>0</v>
      </c>
      <c r="I40" s="134">
        <f t="shared" si="2"/>
        <v>0</v>
      </c>
    </row>
    <row r="41" spans="1:9">
      <c r="A41" s="191" t="s">
        <v>271</v>
      </c>
      <c r="B41" s="192"/>
      <c r="C41" s="131" t="s">
        <v>181</v>
      </c>
      <c r="D41" s="132">
        <v>100</v>
      </c>
      <c r="E41" s="124">
        <v>60</v>
      </c>
      <c r="F41" s="133">
        <f t="shared" si="1"/>
        <v>100</v>
      </c>
      <c r="G41" s="162"/>
      <c r="H41" s="134">
        <f t="shared" si="0"/>
        <v>0</v>
      </c>
      <c r="I41" s="134">
        <f t="shared" si="2"/>
        <v>0</v>
      </c>
    </row>
    <row r="42" spans="1:9">
      <c r="A42" s="191" t="s">
        <v>272</v>
      </c>
      <c r="B42" s="192"/>
      <c r="C42" s="131" t="s">
        <v>181</v>
      </c>
      <c r="D42" s="132">
        <v>100</v>
      </c>
      <c r="E42" s="124">
        <v>60</v>
      </c>
      <c r="F42" s="133">
        <f t="shared" si="1"/>
        <v>100</v>
      </c>
      <c r="G42" s="162"/>
      <c r="H42" s="134">
        <f t="shared" si="0"/>
        <v>0</v>
      </c>
      <c r="I42" s="134">
        <f t="shared" si="2"/>
        <v>0</v>
      </c>
    </row>
    <row r="43" spans="1:9">
      <c r="A43" s="191" t="s">
        <v>163</v>
      </c>
      <c r="B43" s="192"/>
      <c r="C43" s="131" t="s">
        <v>181</v>
      </c>
      <c r="D43" s="132">
        <v>4</v>
      </c>
      <c r="E43" s="124">
        <v>60</v>
      </c>
      <c r="F43" s="133">
        <f t="shared" si="1"/>
        <v>4</v>
      </c>
      <c r="G43" s="162"/>
      <c r="H43" s="134">
        <f t="shared" si="0"/>
        <v>0</v>
      </c>
      <c r="I43" s="134">
        <f t="shared" si="2"/>
        <v>0</v>
      </c>
    </row>
    <row r="44" spans="1:9">
      <c r="A44" s="191" t="s">
        <v>164</v>
      </c>
      <c r="B44" s="192"/>
      <c r="C44" s="131" t="s">
        <v>181</v>
      </c>
      <c r="D44" s="132">
        <v>4</v>
      </c>
      <c r="E44" s="124">
        <v>60</v>
      </c>
      <c r="F44" s="133">
        <f t="shared" si="1"/>
        <v>4</v>
      </c>
      <c r="G44" s="162"/>
      <c r="H44" s="134">
        <f t="shared" si="0"/>
        <v>0</v>
      </c>
      <c r="I44" s="134">
        <f t="shared" si="2"/>
        <v>0</v>
      </c>
    </row>
    <row r="45" spans="1:9">
      <c r="A45" s="191" t="s">
        <v>273</v>
      </c>
      <c r="B45" s="192"/>
      <c r="C45" s="131" t="s">
        <v>181</v>
      </c>
      <c r="D45" s="132">
        <v>2</v>
      </c>
      <c r="E45" s="124">
        <v>30</v>
      </c>
      <c r="F45" s="133">
        <f t="shared" si="1"/>
        <v>4</v>
      </c>
      <c r="G45" s="162"/>
      <c r="H45" s="134">
        <f t="shared" si="0"/>
        <v>0</v>
      </c>
      <c r="I45" s="134">
        <f t="shared" si="2"/>
        <v>0</v>
      </c>
    </row>
    <row r="46" spans="1:9">
      <c r="A46" s="191" t="s">
        <v>165</v>
      </c>
      <c r="B46" s="192"/>
      <c r="C46" s="131" t="s">
        <v>181</v>
      </c>
      <c r="D46" s="132">
        <v>4</v>
      </c>
      <c r="E46" s="124">
        <v>30</v>
      </c>
      <c r="F46" s="133">
        <f t="shared" si="1"/>
        <v>8</v>
      </c>
      <c r="G46" s="162"/>
      <c r="H46" s="134">
        <f t="shared" si="0"/>
        <v>0</v>
      </c>
      <c r="I46" s="134">
        <f t="shared" si="2"/>
        <v>0</v>
      </c>
    </row>
    <row r="47" spans="1:9">
      <c r="A47" s="191" t="s">
        <v>166</v>
      </c>
      <c r="B47" s="192"/>
      <c r="C47" s="131" t="s">
        <v>181</v>
      </c>
      <c r="D47" s="132">
        <v>22</v>
      </c>
      <c r="E47" s="124">
        <v>6</v>
      </c>
      <c r="F47" s="133">
        <f t="shared" si="1"/>
        <v>220</v>
      </c>
      <c r="G47" s="162"/>
      <c r="H47" s="134">
        <f>G47*F47</f>
        <v>0</v>
      </c>
      <c r="I47" s="134">
        <f>H47/60</f>
        <v>0</v>
      </c>
    </row>
    <row r="48" spans="1:9">
      <c r="A48" s="196" t="s">
        <v>182</v>
      </c>
      <c r="B48" s="196"/>
      <c r="C48" s="196"/>
      <c r="D48" s="196"/>
      <c r="E48" s="196"/>
      <c r="F48" s="196"/>
      <c r="G48" s="196"/>
      <c r="H48" s="196"/>
      <c r="I48" s="135">
        <f>TRUNC(SUM(I17:I47),2)</f>
        <v>0</v>
      </c>
    </row>
    <row r="49" spans="1:9">
      <c r="A49" s="197" t="s">
        <v>183</v>
      </c>
      <c r="B49" s="198"/>
      <c r="C49" s="198"/>
      <c r="D49" s="198"/>
      <c r="E49" s="198"/>
      <c r="F49" s="198"/>
      <c r="G49" s="198"/>
      <c r="H49" s="199"/>
      <c r="I49" s="136">
        <v>11</v>
      </c>
    </row>
    <row r="50" spans="1:9">
      <c r="A50" s="197" t="s">
        <v>184</v>
      </c>
      <c r="B50" s="198"/>
      <c r="C50" s="198"/>
      <c r="D50" s="198"/>
      <c r="E50" s="198"/>
      <c r="F50" s="198"/>
      <c r="G50" s="198"/>
      <c r="H50" s="199"/>
      <c r="I50" s="137">
        <f>I48/I49</f>
        <v>0</v>
      </c>
    </row>
    <row r="51" spans="1:9">
      <c r="A51" s="166" t="s">
        <v>115</v>
      </c>
      <c r="B51" s="166"/>
      <c r="C51" s="166"/>
      <c r="D51" s="166"/>
    </row>
  </sheetData>
  <mergeCells count="48">
    <mergeCell ref="A48:H48"/>
    <mergeCell ref="A49:H49"/>
    <mergeCell ref="A50:H50"/>
    <mergeCell ref="A51:D51"/>
    <mergeCell ref="A31:B31"/>
    <mergeCell ref="A32:B32"/>
    <mergeCell ref="A33:B33"/>
    <mergeCell ref="A34:B34"/>
    <mergeCell ref="A35:B35"/>
    <mergeCell ref="A36:B36"/>
    <mergeCell ref="A42:B42"/>
    <mergeCell ref="A43:B43"/>
    <mergeCell ref="A44:B44"/>
    <mergeCell ref="A45:B45"/>
    <mergeCell ref="A46:B46"/>
    <mergeCell ref="A47:B47"/>
    <mergeCell ref="A41:B41"/>
    <mergeCell ref="A37:B37"/>
    <mergeCell ref="A38:B38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9:B39"/>
    <mergeCell ref="A40:B40"/>
    <mergeCell ref="A21:B21"/>
    <mergeCell ref="A10:I10"/>
    <mergeCell ref="A11:I11"/>
    <mergeCell ref="A12:I12"/>
    <mergeCell ref="A13:I13"/>
    <mergeCell ref="A14:I14"/>
    <mergeCell ref="A15:B15"/>
    <mergeCell ref="A16:B16"/>
    <mergeCell ref="A17:B17"/>
    <mergeCell ref="A18:B18"/>
    <mergeCell ref="A19:B19"/>
    <mergeCell ref="A20:B20"/>
    <mergeCell ref="A9:I9"/>
    <mergeCell ref="A6:I6"/>
    <mergeCell ref="A7:G7"/>
    <mergeCell ref="H7:J7"/>
    <mergeCell ref="A8:G8"/>
    <mergeCell ref="H8:J8"/>
  </mergeCells>
  <pageMargins left="0.511811024" right="0.511811024" top="0.78740157499999996" bottom="0.78740157499999996" header="0.31496062000000002" footer="0.31496062000000002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6"/>
  <sheetViews>
    <sheetView showGridLines="0" view="pageBreakPreview" topLeftCell="A4" zoomScale="96" zoomScaleNormal="100" zoomScaleSheetLayoutView="96" workbookViewId="0">
      <selection activeCell="D13" sqref="D13:D14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 ht="12.75">
      <c r="A1" s="145" t="s">
        <v>211</v>
      </c>
      <c r="B1" s="56"/>
      <c r="C1" s="56"/>
      <c r="D1" s="57"/>
    </row>
    <row r="2" spans="1:4" ht="12.75">
      <c r="A2" s="146" t="s">
        <v>212</v>
      </c>
      <c r="B2" s="58"/>
      <c r="C2" s="58"/>
      <c r="D2" s="59"/>
    </row>
    <row r="3" spans="1:4" s="80" customFormat="1" ht="12.75">
      <c r="A3" s="146" t="s">
        <v>213</v>
      </c>
      <c r="B3" s="58"/>
      <c r="C3" s="58"/>
      <c r="D3" s="59"/>
    </row>
    <row r="4" spans="1:4" s="80" customFormat="1" ht="12.75">
      <c r="A4" s="146" t="s">
        <v>214</v>
      </c>
      <c r="B4" s="58"/>
      <c r="C4" s="58"/>
      <c r="D4" s="59"/>
    </row>
    <row r="5" spans="1:4" ht="12.75">
      <c r="A5" s="146" t="s">
        <v>215</v>
      </c>
      <c r="B5" s="58"/>
      <c r="C5" s="58"/>
      <c r="D5" s="59"/>
    </row>
    <row r="6" spans="1:4">
      <c r="A6" s="7"/>
      <c r="B6" s="7"/>
      <c r="C6" s="7"/>
      <c r="D6" s="7"/>
    </row>
    <row r="7" spans="1:4" ht="12.75">
      <c r="A7" s="173" t="s">
        <v>37</v>
      </c>
      <c r="B7" s="173"/>
      <c r="C7" s="237" t="s">
        <v>216</v>
      </c>
      <c r="D7" s="237"/>
    </row>
    <row r="8" spans="1:4" ht="12.75">
      <c r="A8" s="173" t="s">
        <v>33</v>
      </c>
      <c r="B8" s="173"/>
      <c r="C8" s="174" t="s">
        <v>274</v>
      </c>
      <c r="D8" s="174"/>
    </row>
    <row r="9" spans="1:4"/>
    <row r="10" spans="1:4" ht="12.75">
      <c r="A10" s="8"/>
      <c r="B10" s="8"/>
      <c r="C10" s="8"/>
      <c r="D10" s="8"/>
    </row>
    <row r="11" spans="1:4" ht="12.75">
      <c r="A11" s="66" t="s">
        <v>2</v>
      </c>
      <c r="B11" s="231" t="s">
        <v>34</v>
      </c>
      <c r="C11" s="231"/>
      <c r="D11" s="82"/>
    </row>
    <row r="12" spans="1:4" ht="12.75">
      <c r="A12" s="66" t="s">
        <v>4</v>
      </c>
      <c r="B12" s="231" t="s">
        <v>35</v>
      </c>
      <c r="C12" s="231"/>
      <c r="D12" s="83" t="s">
        <v>126</v>
      </c>
    </row>
    <row r="13" spans="1:4" ht="12.75">
      <c r="A13" s="66" t="s">
        <v>5</v>
      </c>
      <c r="B13" s="231" t="s">
        <v>78</v>
      </c>
      <c r="C13" s="231"/>
      <c r="D13" s="163"/>
    </row>
    <row r="14" spans="1:4" ht="12.75">
      <c r="A14" s="66" t="s">
        <v>6</v>
      </c>
      <c r="B14" s="221" t="s">
        <v>47</v>
      </c>
      <c r="C14" s="222"/>
      <c r="D14" s="163"/>
    </row>
    <row r="15" spans="1:4" ht="12.75">
      <c r="A15" s="66" t="s">
        <v>7</v>
      </c>
      <c r="B15" s="231" t="s">
        <v>36</v>
      </c>
      <c r="C15" s="231"/>
      <c r="D15" s="66">
        <v>12</v>
      </c>
    </row>
    <row r="16" spans="1:4">
      <c r="A16" s="84"/>
      <c r="B16" s="84"/>
      <c r="C16" s="85"/>
      <c r="D16" s="84"/>
    </row>
    <row r="17" spans="1:4" ht="12.75">
      <c r="A17" s="236" t="s">
        <v>38</v>
      </c>
      <c r="B17" s="236"/>
      <c r="C17" s="236"/>
      <c r="D17" s="236"/>
    </row>
    <row r="18" spans="1:4" ht="30" customHeight="1">
      <c r="A18" s="227" t="s">
        <v>39</v>
      </c>
      <c r="B18" s="227"/>
      <c r="C18" s="227"/>
      <c r="D18" s="227"/>
    </row>
    <row r="19" spans="1:4" ht="12.75">
      <c r="A19" s="66">
        <v>1</v>
      </c>
      <c r="B19" s="231" t="s">
        <v>75</v>
      </c>
      <c r="C19" s="231"/>
      <c r="D19" s="66" t="s">
        <v>144</v>
      </c>
    </row>
    <row r="20" spans="1:4" ht="12.75">
      <c r="A20" s="66">
        <v>2</v>
      </c>
      <c r="B20" s="231" t="s">
        <v>76</v>
      </c>
      <c r="C20" s="231"/>
      <c r="D20" s="113"/>
    </row>
    <row r="21" spans="1:4" ht="12.75">
      <c r="A21" s="66">
        <v>3</v>
      </c>
      <c r="B21" s="231" t="s">
        <v>77</v>
      </c>
      <c r="C21" s="231"/>
      <c r="D21" s="140"/>
    </row>
    <row r="22" spans="1:4" ht="26.25" customHeight="1">
      <c r="A22" s="66">
        <v>4</v>
      </c>
      <c r="B22" s="231" t="s">
        <v>40</v>
      </c>
      <c r="C22" s="231"/>
      <c r="D22" s="113" t="s">
        <v>145</v>
      </c>
    </row>
    <row r="23" spans="1:4" ht="12.75">
      <c r="A23" s="66">
        <v>5</v>
      </c>
      <c r="B23" s="231" t="s">
        <v>41</v>
      </c>
      <c r="C23" s="231"/>
      <c r="D23" s="141"/>
    </row>
    <row r="24" spans="1:4" ht="12.75">
      <c r="A24" s="86"/>
      <c r="B24" s="86"/>
      <c r="C24" s="86"/>
      <c r="D24" s="87"/>
    </row>
    <row r="25" spans="1:4" ht="12.75">
      <c r="A25" s="86"/>
      <c r="B25" s="86"/>
      <c r="C25" s="86"/>
      <c r="D25" s="87"/>
    </row>
    <row r="26" spans="1:4" ht="12.75">
      <c r="A26" s="236" t="s">
        <v>42</v>
      </c>
      <c r="B26" s="236"/>
      <c r="C26" s="236"/>
      <c r="D26" s="236"/>
    </row>
    <row r="27" spans="1:4" ht="12.75">
      <c r="A27" s="88">
        <v>1</v>
      </c>
      <c r="B27" s="227" t="s">
        <v>0</v>
      </c>
      <c r="C27" s="227"/>
      <c r="D27" s="88" t="s">
        <v>1</v>
      </c>
    </row>
    <row r="28" spans="1:4" ht="12.75">
      <c r="A28" s="81" t="s">
        <v>2</v>
      </c>
      <c r="B28" s="231" t="s">
        <v>3</v>
      </c>
      <c r="C28" s="231"/>
      <c r="D28" s="142"/>
    </row>
    <row r="29" spans="1:4" ht="12.75">
      <c r="A29" s="81" t="s">
        <v>4</v>
      </c>
      <c r="B29" s="231" t="s">
        <v>11</v>
      </c>
      <c r="C29" s="231"/>
      <c r="D29" s="142"/>
    </row>
    <row r="30" spans="1:4" ht="15" customHeight="1">
      <c r="A30" s="228" t="s">
        <v>83</v>
      </c>
      <c r="B30" s="229"/>
      <c r="C30" s="230"/>
      <c r="D30" s="90">
        <f>SUM(D28:D29)</f>
        <v>0</v>
      </c>
    </row>
    <row r="31" spans="1:4" ht="24" customHeight="1">
      <c r="A31" s="234" t="s">
        <v>79</v>
      </c>
      <c r="B31" s="235"/>
      <c r="C31" s="235"/>
      <c r="D31" s="235"/>
    </row>
    <row r="32" spans="1:4" ht="12.75">
      <c r="A32" s="241"/>
      <c r="B32" s="242"/>
      <c r="C32" s="242"/>
      <c r="D32" s="242"/>
    </row>
    <row r="33" spans="1:4" ht="15" customHeight="1">
      <c r="A33" s="241" t="s">
        <v>48</v>
      </c>
      <c r="B33" s="242"/>
      <c r="C33" s="242"/>
      <c r="D33" s="242"/>
    </row>
    <row r="34" spans="1:4" s="39" customFormat="1" ht="15" customHeight="1">
      <c r="A34" s="241" t="s">
        <v>49</v>
      </c>
      <c r="B34" s="242"/>
      <c r="C34" s="242"/>
      <c r="D34" s="242"/>
    </row>
    <row r="35" spans="1:4" ht="25.5" customHeight="1">
      <c r="A35" s="20" t="s">
        <v>50</v>
      </c>
      <c r="B35" s="20" t="s">
        <v>56</v>
      </c>
      <c r="C35" s="20" t="s">
        <v>15</v>
      </c>
      <c r="D35" s="20" t="s">
        <v>1</v>
      </c>
    </row>
    <row r="36" spans="1:4" ht="12.75">
      <c r="A36" s="21" t="s">
        <v>2</v>
      </c>
      <c r="B36" s="22" t="s">
        <v>80</v>
      </c>
      <c r="C36" s="23">
        <v>8.3299999999999999E-2</v>
      </c>
      <c r="D36" s="24">
        <f>C36*D30</f>
        <v>0</v>
      </c>
    </row>
    <row r="37" spans="1:4" ht="25.5" hidden="1">
      <c r="A37" s="21" t="s">
        <v>4</v>
      </c>
      <c r="B37" s="22" t="s">
        <v>81</v>
      </c>
      <c r="C37" s="23">
        <v>2.7799999999999998E-2</v>
      </c>
      <c r="D37" s="24">
        <f>D30*C37</f>
        <v>0</v>
      </c>
    </row>
    <row r="38" spans="1:4" ht="12.75">
      <c r="A38" s="205" t="s">
        <v>113</v>
      </c>
      <c r="B38" s="205"/>
      <c r="C38" s="25">
        <f>SUM(C36:C37)</f>
        <v>0.1111</v>
      </c>
      <c r="D38" s="26">
        <f>SUM(D36:D37)</f>
        <v>0</v>
      </c>
    </row>
    <row r="39" spans="1:4" ht="25.5">
      <c r="A39" s="21" t="s">
        <v>5</v>
      </c>
      <c r="B39" s="22" t="s">
        <v>114</v>
      </c>
      <c r="C39" s="23">
        <f>C38*C55</f>
        <v>3.7551800000000003E-2</v>
      </c>
      <c r="D39" s="24">
        <f>D30*C39</f>
        <v>0</v>
      </c>
    </row>
    <row r="40" spans="1:4" ht="12.75">
      <c r="A40" s="205" t="s">
        <v>82</v>
      </c>
      <c r="B40" s="205"/>
      <c r="C40" s="25">
        <f>SUM(C38:C39)</f>
        <v>0.1486518</v>
      </c>
      <c r="D40" s="26">
        <f>SUM(D38:D39)</f>
        <v>0</v>
      </c>
    </row>
    <row r="41" spans="1:4" ht="53.25" customHeight="1">
      <c r="A41" s="245" t="s">
        <v>84</v>
      </c>
      <c r="B41" s="246"/>
      <c r="C41" s="246"/>
      <c r="D41" s="247"/>
    </row>
    <row r="42" spans="1:4" ht="40.5" customHeight="1">
      <c r="A42" s="238" t="s">
        <v>85</v>
      </c>
      <c r="B42" s="239"/>
      <c r="C42" s="239"/>
      <c r="D42" s="240"/>
    </row>
    <row r="43" spans="1:4" ht="51.75" customHeight="1">
      <c r="A43" s="248" t="s">
        <v>86</v>
      </c>
      <c r="B43" s="249"/>
      <c r="C43" s="249"/>
      <c r="D43" s="250"/>
    </row>
    <row r="44" spans="1:4" ht="15" customHeight="1">
      <c r="A44" s="49"/>
      <c r="B44" s="50"/>
      <c r="C44" s="50"/>
      <c r="D44" s="50"/>
    </row>
    <row r="45" spans="1:4" ht="25.5" customHeight="1">
      <c r="A45" s="207" t="s">
        <v>51</v>
      </c>
      <c r="B45" s="208"/>
      <c r="C45" s="208"/>
      <c r="D45" s="208"/>
    </row>
    <row r="46" spans="1:4" ht="17.25" customHeight="1">
      <c r="A46" s="13" t="s">
        <v>55</v>
      </c>
      <c r="B46" s="13" t="s">
        <v>57</v>
      </c>
      <c r="C46" s="13" t="s">
        <v>15</v>
      </c>
      <c r="D46" s="13" t="s">
        <v>1</v>
      </c>
    </row>
    <row r="47" spans="1:4" ht="12.75">
      <c r="A47" s="14" t="s">
        <v>2</v>
      </c>
      <c r="B47" s="15" t="s">
        <v>16</v>
      </c>
      <c r="C47" s="16">
        <v>0.2</v>
      </c>
      <c r="D47" s="17">
        <f>D30*C47</f>
        <v>0</v>
      </c>
    </row>
    <row r="48" spans="1:4" ht="12.75">
      <c r="A48" s="14" t="s">
        <v>4</v>
      </c>
      <c r="B48" s="15" t="s">
        <v>18</v>
      </c>
      <c r="C48" s="40">
        <v>2.5000000000000001E-2</v>
      </c>
      <c r="D48" s="17">
        <f>D30*C48</f>
        <v>0</v>
      </c>
    </row>
    <row r="49" spans="1:4" ht="12.75">
      <c r="A49" s="14" t="s">
        <v>5</v>
      </c>
      <c r="B49" s="15" t="s">
        <v>52</v>
      </c>
      <c r="C49" s="143"/>
      <c r="D49" s="17">
        <f>D30*C49</f>
        <v>0</v>
      </c>
    </row>
    <row r="50" spans="1:4" ht="12.75">
      <c r="A50" s="14" t="s">
        <v>6</v>
      </c>
      <c r="B50" s="15" t="s">
        <v>53</v>
      </c>
      <c r="C50" s="40">
        <v>1.4999999999999999E-2</v>
      </c>
      <c r="D50" s="17">
        <f>D30*C50</f>
        <v>0</v>
      </c>
    </row>
    <row r="51" spans="1:4" ht="12.75">
      <c r="A51" s="14" t="s">
        <v>7</v>
      </c>
      <c r="B51" s="15" t="s">
        <v>54</v>
      </c>
      <c r="C51" s="40">
        <v>0.01</v>
      </c>
      <c r="D51" s="17">
        <f>D30*C51</f>
        <v>0</v>
      </c>
    </row>
    <row r="52" spans="1:4" ht="12.75">
      <c r="A52" s="14" t="s">
        <v>8</v>
      </c>
      <c r="B52" s="15" t="s">
        <v>20</v>
      </c>
      <c r="C52" s="16">
        <v>6.0000000000000001E-3</v>
      </c>
      <c r="D52" s="17">
        <f>D30*C52</f>
        <v>0</v>
      </c>
    </row>
    <row r="53" spans="1:4" ht="12.75">
      <c r="A53" s="14" t="s">
        <v>9</v>
      </c>
      <c r="B53" s="15" t="s">
        <v>17</v>
      </c>
      <c r="C53" s="16">
        <v>2E-3</v>
      </c>
      <c r="D53" s="17">
        <f>D30*C53</f>
        <v>0</v>
      </c>
    </row>
    <row r="54" spans="1:4" ht="12.75">
      <c r="A54" s="14" t="s">
        <v>10</v>
      </c>
      <c r="B54" s="15" t="s">
        <v>19</v>
      </c>
      <c r="C54" s="40">
        <v>0.08</v>
      </c>
      <c r="D54" s="17">
        <f>D30*C54</f>
        <v>0</v>
      </c>
    </row>
    <row r="55" spans="1:4" ht="12.75">
      <c r="A55" s="251" t="s">
        <v>91</v>
      </c>
      <c r="B55" s="251"/>
      <c r="C55" s="18">
        <f>SUM(C47:C54)</f>
        <v>0.33800000000000002</v>
      </c>
      <c r="D55" s="19">
        <f>SUM(D47:D54)</f>
        <v>0</v>
      </c>
    </row>
    <row r="56" spans="1:4" ht="27" customHeight="1">
      <c r="A56" s="245" t="s">
        <v>87</v>
      </c>
      <c r="B56" s="246"/>
      <c r="C56" s="246"/>
      <c r="D56" s="247"/>
    </row>
    <row r="57" spans="1:4" ht="27" customHeight="1">
      <c r="A57" s="238" t="s">
        <v>88</v>
      </c>
      <c r="B57" s="239"/>
      <c r="C57" s="239"/>
      <c r="D57" s="240"/>
    </row>
    <row r="58" spans="1:4" ht="27" customHeight="1">
      <c r="A58" s="248" t="s">
        <v>89</v>
      </c>
      <c r="B58" s="249"/>
      <c r="C58" s="249"/>
      <c r="D58" s="250"/>
    </row>
    <row r="59" spans="1:4" ht="15" customHeight="1">
      <c r="A59" s="50"/>
      <c r="B59" s="50"/>
      <c r="C59" s="50"/>
      <c r="D59" s="50"/>
    </row>
    <row r="60" spans="1:4" ht="15" customHeight="1">
      <c r="A60" s="207" t="s">
        <v>58</v>
      </c>
      <c r="B60" s="208"/>
      <c r="C60" s="208"/>
      <c r="D60" s="208"/>
    </row>
    <row r="61" spans="1:4" ht="25.5">
      <c r="A61" s="9" t="s">
        <v>60</v>
      </c>
      <c r="B61" s="9" t="s">
        <v>12</v>
      </c>
      <c r="C61" s="9" t="s">
        <v>32</v>
      </c>
      <c r="D61" s="9" t="s">
        <v>46</v>
      </c>
    </row>
    <row r="62" spans="1:4" ht="12.75">
      <c r="A62" s="10" t="s">
        <v>2</v>
      </c>
      <c r="B62" s="91" t="s">
        <v>90</v>
      </c>
      <c r="C62" s="142"/>
      <c r="D62" s="89">
        <f>IF((C62*22*2)-(D28*6%)&gt;0,(C62*22*2)-(D28*6%),0)</f>
        <v>0</v>
      </c>
    </row>
    <row r="63" spans="1:4" ht="12.75">
      <c r="A63" s="10" t="s">
        <v>4</v>
      </c>
      <c r="B63" s="92" t="s">
        <v>138</v>
      </c>
      <c r="C63" s="142"/>
      <c r="D63" s="89">
        <f>C63*22</f>
        <v>0</v>
      </c>
    </row>
    <row r="64" spans="1:4" ht="12.75">
      <c r="A64" s="10" t="s">
        <v>5</v>
      </c>
      <c r="B64" s="93" t="s">
        <v>139</v>
      </c>
      <c r="C64" s="243"/>
      <c r="D64" s="244"/>
    </row>
    <row r="65" spans="1:4" ht="12.75">
      <c r="A65" s="10" t="s">
        <v>6</v>
      </c>
      <c r="B65" s="69" t="s">
        <v>143</v>
      </c>
      <c r="C65" s="223"/>
      <c r="D65" s="224"/>
    </row>
    <row r="66" spans="1:4" s="60" customFormat="1" ht="12.75">
      <c r="A66" s="10" t="s">
        <v>7</v>
      </c>
      <c r="B66" s="69" t="s">
        <v>140</v>
      </c>
      <c r="C66" s="223"/>
      <c r="D66" s="224"/>
    </row>
    <row r="67" spans="1:4" ht="12.75">
      <c r="A67" s="10" t="s">
        <v>8</v>
      </c>
      <c r="B67" s="69" t="s">
        <v>141</v>
      </c>
      <c r="C67" s="232"/>
      <c r="D67" s="233"/>
    </row>
    <row r="68" spans="1:4" ht="12.75">
      <c r="A68" s="2"/>
      <c r="B68" s="94" t="s">
        <v>92</v>
      </c>
      <c r="C68" s="225">
        <f>D62+D63+C64+C65+C66+C67</f>
        <v>0</v>
      </c>
      <c r="D68" s="226"/>
    </row>
    <row r="69" spans="1:4" s="68" customFormat="1" ht="27" customHeight="1">
      <c r="A69" s="201" t="s">
        <v>137</v>
      </c>
      <c r="B69" s="202"/>
      <c r="C69" s="202"/>
      <c r="D69" s="202"/>
    </row>
    <row r="70" spans="1:4">
      <c r="A70" s="212"/>
      <c r="B70" s="213"/>
      <c r="C70" s="213"/>
      <c r="D70" s="213"/>
    </row>
    <row r="71" spans="1:4" ht="29.25" customHeight="1">
      <c r="A71" s="207" t="s">
        <v>59</v>
      </c>
      <c r="B71" s="208"/>
      <c r="C71" s="208"/>
      <c r="D71" s="208"/>
    </row>
    <row r="72" spans="1:4" ht="25.5">
      <c r="A72" s="44">
        <v>2</v>
      </c>
      <c r="B72" s="44" t="s">
        <v>61</v>
      </c>
      <c r="C72" s="44" t="s">
        <v>15</v>
      </c>
      <c r="D72" s="44" t="s">
        <v>1</v>
      </c>
    </row>
    <row r="73" spans="1:4" ht="25.5">
      <c r="A73" s="43" t="s">
        <v>50</v>
      </c>
      <c r="B73" s="28" t="s">
        <v>56</v>
      </c>
      <c r="C73" s="33">
        <f>C40</f>
        <v>0.1486518</v>
      </c>
      <c r="D73" s="29">
        <f>D40</f>
        <v>0</v>
      </c>
    </row>
    <row r="74" spans="1:4" ht="12.75">
      <c r="A74" s="43" t="s">
        <v>55</v>
      </c>
      <c r="B74" s="28" t="s">
        <v>57</v>
      </c>
      <c r="C74" s="33">
        <f>C55</f>
        <v>0.33800000000000002</v>
      </c>
      <c r="D74" s="29">
        <f>D55</f>
        <v>0</v>
      </c>
    </row>
    <row r="75" spans="1:4" ht="12.75">
      <c r="A75" s="43" t="s">
        <v>60</v>
      </c>
      <c r="B75" s="28" t="s">
        <v>12</v>
      </c>
      <c r="C75" s="33" t="s">
        <v>62</v>
      </c>
      <c r="D75" s="29">
        <f>C68</f>
        <v>0</v>
      </c>
    </row>
    <row r="76" spans="1:4" ht="12.75">
      <c r="A76" s="205" t="s">
        <v>93</v>
      </c>
      <c r="B76" s="205"/>
      <c r="C76" s="34" t="s">
        <v>62</v>
      </c>
      <c r="D76" s="11">
        <f>SUM(D73:D75)</f>
        <v>0</v>
      </c>
    </row>
    <row r="77" spans="1:4">
      <c r="A77" s="45"/>
      <c r="B77" s="46"/>
      <c r="C77" s="46"/>
      <c r="D77" s="46"/>
    </row>
    <row r="78" spans="1:4">
      <c r="A78" s="45"/>
      <c r="B78" s="46"/>
      <c r="C78" s="46"/>
      <c r="D78" s="46"/>
    </row>
    <row r="79" spans="1:4" ht="27" customHeight="1">
      <c r="A79" s="207" t="s">
        <v>94</v>
      </c>
      <c r="B79" s="208"/>
      <c r="C79" s="208"/>
      <c r="D79" s="208"/>
    </row>
    <row r="80" spans="1:4" ht="18.75" customHeight="1">
      <c r="A80" s="20">
        <v>3</v>
      </c>
      <c r="B80" s="20" t="s">
        <v>21</v>
      </c>
      <c r="C80" s="20" t="s">
        <v>15</v>
      </c>
      <c r="D80" s="20" t="s">
        <v>1</v>
      </c>
    </row>
    <row r="81" spans="1:4" ht="12.75">
      <c r="A81" s="27" t="s">
        <v>2</v>
      </c>
      <c r="B81" s="69" t="s">
        <v>22</v>
      </c>
      <c r="C81" s="70">
        <v>4.1999999999999997E-3</v>
      </c>
      <c r="D81" s="29">
        <f t="shared" ref="D81:D86" si="0">D$30*C81</f>
        <v>0</v>
      </c>
    </row>
    <row r="82" spans="1:4" ht="62.25">
      <c r="A82" s="27" t="s">
        <v>4</v>
      </c>
      <c r="B82" s="69" t="s">
        <v>120</v>
      </c>
      <c r="C82" s="70">
        <f>C81*C54</f>
        <v>3.3599999999999998E-4</v>
      </c>
      <c r="D82" s="29">
        <f t="shared" si="0"/>
        <v>0</v>
      </c>
    </row>
    <row r="83" spans="1:4" ht="62.25">
      <c r="A83" s="27" t="s">
        <v>5</v>
      </c>
      <c r="B83" s="69" t="s">
        <v>121</v>
      </c>
      <c r="C83" s="70">
        <f>40%*C55*C81</f>
        <v>5.6784000000000001E-4</v>
      </c>
      <c r="D83" s="29">
        <f t="shared" si="0"/>
        <v>0</v>
      </c>
    </row>
    <row r="84" spans="1:4" ht="12.75">
      <c r="A84" s="27" t="s">
        <v>6</v>
      </c>
      <c r="B84" s="69" t="s">
        <v>23</v>
      </c>
      <c r="C84" s="70">
        <v>1.9400000000000001E-2</v>
      </c>
      <c r="D84" s="29">
        <f t="shared" si="0"/>
        <v>0</v>
      </c>
    </row>
    <row r="85" spans="1:4" ht="62.25">
      <c r="A85" s="27" t="s">
        <v>7</v>
      </c>
      <c r="B85" s="69" t="s">
        <v>122</v>
      </c>
      <c r="C85" s="70">
        <f>C55*C84</f>
        <v>6.5572000000000009E-3</v>
      </c>
      <c r="D85" s="29">
        <f t="shared" si="0"/>
        <v>0</v>
      </c>
    </row>
    <row r="86" spans="1:4" ht="62.25">
      <c r="A86" s="27" t="s">
        <v>8</v>
      </c>
      <c r="B86" s="69" t="s">
        <v>123</v>
      </c>
      <c r="C86" s="70">
        <f>40%*C55*C84</f>
        <v>2.6228800000000002E-3</v>
      </c>
      <c r="D86" s="29">
        <f t="shared" si="0"/>
        <v>0</v>
      </c>
    </row>
    <row r="87" spans="1:4" ht="12.75">
      <c r="A87" s="205" t="s">
        <v>95</v>
      </c>
      <c r="B87" s="205"/>
      <c r="C87" s="30">
        <f>SUM(C81:C86)</f>
        <v>3.3683919999999999E-2</v>
      </c>
      <c r="D87" s="11">
        <f>SUM(D81:D86)</f>
        <v>0</v>
      </c>
    </row>
    <row r="88" spans="1:4" s="68" customFormat="1" ht="66" customHeight="1">
      <c r="A88" s="214" t="s">
        <v>124</v>
      </c>
      <c r="B88" s="215"/>
      <c r="C88" s="215"/>
      <c r="D88" s="215"/>
    </row>
    <row r="89" spans="1:4" ht="12.75">
      <c r="A89" s="41"/>
      <c r="B89" s="42"/>
      <c r="C89" s="42"/>
      <c r="D89" s="42"/>
    </row>
    <row r="90" spans="1:4" ht="12.75">
      <c r="A90" s="207" t="s">
        <v>63</v>
      </c>
      <c r="B90" s="208"/>
      <c r="C90" s="208"/>
      <c r="D90" s="208"/>
    </row>
    <row r="91" spans="1:4"/>
    <row r="92" spans="1:4" ht="51" customHeight="1">
      <c r="A92" s="217" t="s">
        <v>96</v>
      </c>
      <c r="B92" s="218"/>
      <c r="C92" s="218"/>
      <c r="D92" s="219"/>
    </row>
    <row r="93" spans="1:4" ht="12.75">
      <c r="A93" s="51"/>
      <c r="B93" s="52"/>
      <c r="C93" s="52"/>
      <c r="D93" s="52"/>
    </row>
    <row r="94" spans="1:4" ht="24.75" customHeight="1">
      <c r="A94" s="207" t="s">
        <v>97</v>
      </c>
      <c r="B94" s="208"/>
      <c r="C94" s="208"/>
      <c r="D94" s="208"/>
    </row>
    <row r="95" spans="1:4" ht="19.5" customHeight="1">
      <c r="A95" s="20" t="s">
        <v>14</v>
      </c>
      <c r="B95" s="20" t="s">
        <v>64</v>
      </c>
      <c r="C95" s="20" t="s">
        <v>15</v>
      </c>
      <c r="D95" s="20" t="s">
        <v>1</v>
      </c>
    </row>
    <row r="96" spans="1:4" ht="38.25">
      <c r="A96" s="27" t="s">
        <v>2</v>
      </c>
      <c r="B96" s="28" t="s">
        <v>99</v>
      </c>
      <c r="C96" s="71">
        <v>9.9400000000000002E-2</v>
      </c>
      <c r="D96" s="29">
        <f t="shared" ref="D96:D101" si="1">D$30*C96</f>
        <v>0</v>
      </c>
    </row>
    <row r="97" spans="1:4" ht="12.75">
      <c r="A97" s="27" t="s">
        <v>4</v>
      </c>
      <c r="B97" s="28" t="s">
        <v>100</v>
      </c>
      <c r="C97" s="143"/>
      <c r="D97" s="29">
        <f t="shared" si="1"/>
        <v>0</v>
      </c>
    </row>
    <row r="98" spans="1:4" ht="25.5">
      <c r="A98" s="27" t="s">
        <v>5</v>
      </c>
      <c r="B98" s="28" t="s">
        <v>101</v>
      </c>
      <c r="C98" s="143"/>
      <c r="D98" s="29">
        <f t="shared" si="1"/>
        <v>0</v>
      </c>
    </row>
    <row r="99" spans="1:4" ht="25.5">
      <c r="A99" s="27" t="s">
        <v>6</v>
      </c>
      <c r="B99" s="28" t="s">
        <v>102</v>
      </c>
      <c r="C99" s="143"/>
      <c r="D99" s="29">
        <f t="shared" si="1"/>
        <v>0</v>
      </c>
    </row>
    <row r="100" spans="1:4" ht="25.5">
      <c r="A100" s="48" t="s">
        <v>7</v>
      </c>
      <c r="B100" s="28" t="s">
        <v>103</v>
      </c>
      <c r="C100" s="143"/>
      <c r="D100" s="29">
        <f t="shared" si="1"/>
        <v>0</v>
      </c>
    </row>
    <row r="101" spans="1:4" ht="12.75">
      <c r="A101" s="27" t="s">
        <v>8</v>
      </c>
      <c r="B101" s="28" t="s">
        <v>104</v>
      </c>
      <c r="C101" s="143"/>
      <c r="D101" s="29">
        <f t="shared" si="1"/>
        <v>0</v>
      </c>
    </row>
    <row r="102" spans="1:4" ht="12.75">
      <c r="A102" s="205" t="s">
        <v>119</v>
      </c>
      <c r="B102" s="205"/>
      <c r="C102" s="31">
        <f>SUM(C96:C101)</f>
        <v>9.9400000000000002E-2</v>
      </c>
      <c r="D102" s="11">
        <f>SUM(D96:D101)</f>
        <v>0</v>
      </c>
    </row>
    <row r="103" spans="1:4" s="62" customFormat="1" ht="25.5">
      <c r="A103" s="66" t="s">
        <v>9</v>
      </c>
      <c r="B103" s="22" t="s">
        <v>118</v>
      </c>
      <c r="C103" s="67">
        <f>C55*C102</f>
        <v>3.3597200000000001E-2</v>
      </c>
      <c r="D103" s="5">
        <f>C103*D30</f>
        <v>0</v>
      </c>
    </row>
    <row r="104" spans="1:4" s="62" customFormat="1" ht="12.75">
      <c r="A104" s="205" t="s">
        <v>98</v>
      </c>
      <c r="B104" s="205"/>
      <c r="C104" s="31">
        <f>C102+C103</f>
        <v>0.13299720000000001</v>
      </c>
      <c r="D104" s="11">
        <f>D102+D103</f>
        <v>0</v>
      </c>
    </row>
    <row r="105" spans="1:4" ht="12.75">
      <c r="A105" s="41"/>
      <c r="B105" s="42"/>
      <c r="C105" s="42"/>
      <c r="D105" s="42"/>
    </row>
    <row r="106" spans="1:4" ht="26.25" customHeight="1">
      <c r="A106" s="207" t="s">
        <v>105</v>
      </c>
      <c r="B106" s="208"/>
      <c r="C106" s="208"/>
      <c r="D106" s="208"/>
    </row>
    <row r="107" spans="1:4" ht="25.5">
      <c r="A107" s="44">
        <v>4</v>
      </c>
      <c r="B107" s="44" t="s">
        <v>65</v>
      </c>
      <c r="C107" s="44" t="s">
        <v>15</v>
      </c>
      <c r="D107" s="44" t="s">
        <v>1</v>
      </c>
    </row>
    <row r="108" spans="1:4" ht="12.75">
      <c r="A108" s="43" t="s">
        <v>14</v>
      </c>
      <c r="B108" s="28" t="s">
        <v>107</v>
      </c>
      <c r="C108" s="33">
        <f>C104</f>
        <v>0.13299720000000001</v>
      </c>
      <c r="D108" s="29">
        <f>D104</f>
        <v>0</v>
      </c>
    </row>
    <row r="109" spans="1:4" ht="12.75">
      <c r="A109" s="205" t="s">
        <v>106</v>
      </c>
      <c r="B109" s="205"/>
      <c r="C109" s="34" t="s">
        <v>62</v>
      </c>
      <c r="D109" s="11">
        <f>SUM(D108:D108)</f>
        <v>0</v>
      </c>
    </row>
    <row r="110" spans="1:4" ht="12.75">
      <c r="A110" s="41"/>
      <c r="B110" s="42"/>
      <c r="C110" s="42"/>
      <c r="D110" s="42"/>
    </row>
    <row r="111" spans="1:4" ht="12.75">
      <c r="A111" s="207" t="s">
        <v>66</v>
      </c>
      <c r="B111" s="208"/>
      <c r="C111" s="208"/>
      <c r="D111" s="208"/>
    </row>
    <row r="112" spans="1:4" ht="12.75">
      <c r="A112" s="9">
        <v>5</v>
      </c>
      <c r="B112" s="216" t="s">
        <v>13</v>
      </c>
      <c r="C112" s="216"/>
      <c r="D112" s="9" t="s">
        <v>1</v>
      </c>
    </row>
    <row r="113" spans="1:4" ht="12.75">
      <c r="A113" s="54" t="s">
        <v>2</v>
      </c>
      <c r="B113" s="211" t="s">
        <v>142</v>
      </c>
      <c r="C113" s="211"/>
      <c r="D113" s="29">
        <f>'Insumos - Uniforme'!F26</f>
        <v>0</v>
      </c>
    </row>
    <row r="114" spans="1:4" s="80" customFormat="1" ht="12.75">
      <c r="A114" s="103" t="s">
        <v>4</v>
      </c>
      <c r="B114" s="211" t="s">
        <v>146</v>
      </c>
      <c r="C114" s="211"/>
      <c r="D114" s="29">
        <f>'INSUMOS - MATERIAIS'!E46</f>
        <v>0</v>
      </c>
    </row>
    <row r="115" spans="1:4" s="80" customFormat="1" ht="12.75">
      <c r="A115" s="103" t="s">
        <v>5</v>
      </c>
      <c r="B115" s="211" t="s">
        <v>147</v>
      </c>
      <c r="C115" s="211"/>
      <c r="D115" s="29">
        <f>'INSUMOS - EQUIPAMENTOS'!I50</f>
        <v>0</v>
      </c>
    </row>
    <row r="116" spans="1:4" s="80" customFormat="1" ht="12.75">
      <c r="A116" s="103" t="s">
        <v>6</v>
      </c>
      <c r="B116" s="211" t="s">
        <v>11</v>
      </c>
      <c r="C116" s="211"/>
      <c r="D116" s="29"/>
    </row>
    <row r="117" spans="1:4" ht="12.75">
      <c r="A117" s="2"/>
      <c r="B117" s="205" t="s">
        <v>108</v>
      </c>
      <c r="C117" s="205"/>
      <c r="D117" s="11">
        <f>SUM(D113:D116)</f>
        <v>0</v>
      </c>
    </row>
    <row r="118" spans="1:4">
      <c r="A118" s="203" t="s">
        <v>109</v>
      </c>
      <c r="B118" s="204"/>
      <c r="C118" s="204"/>
      <c r="D118" s="204"/>
    </row>
    <row r="119" spans="1:4" ht="12.75">
      <c r="A119" s="209"/>
      <c r="B119" s="210"/>
      <c r="C119" s="210"/>
      <c r="D119" s="210"/>
    </row>
    <row r="120" spans="1:4" s="35" customFormat="1" ht="12.75">
      <c r="A120" s="200" t="s">
        <v>67</v>
      </c>
      <c r="B120" s="200"/>
      <c r="C120" s="200"/>
      <c r="D120" s="200"/>
    </row>
    <row r="121" spans="1:4" ht="12.75">
      <c r="A121" s="20">
        <v>6</v>
      </c>
      <c r="B121" s="20" t="s">
        <v>24</v>
      </c>
      <c r="C121" s="20" t="s">
        <v>15</v>
      </c>
      <c r="D121" s="20" t="s">
        <v>1</v>
      </c>
    </row>
    <row r="122" spans="1:4" ht="12.75">
      <c r="A122" s="10" t="s">
        <v>2</v>
      </c>
      <c r="B122" s="36" t="s">
        <v>25</v>
      </c>
      <c r="C122" s="143"/>
      <c r="D122" s="6">
        <f>(D30+D76+D87+D109+D117)*C122</f>
        <v>0</v>
      </c>
    </row>
    <row r="123" spans="1:4" ht="12.75">
      <c r="A123" s="10" t="s">
        <v>4</v>
      </c>
      <c r="B123" s="36" t="s">
        <v>27</v>
      </c>
      <c r="C123" s="143"/>
      <c r="D123" s="6">
        <f>(D30+D76+D87+D109+D117+D122)*C123</f>
        <v>0</v>
      </c>
    </row>
    <row r="124" spans="1:4" ht="12.75">
      <c r="A124" s="10" t="s">
        <v>5</v>
      </c>
      <c r="B124" s="36" t="s">
        <v>26</v>
      </c>
      <c r="C124" s="55">
        <f>SUM(C125:C127)</f>
        <v>0</v>
      </c>
      <c r="D124" s="37">
        <f>((D139+D122+D123)/(1-C124))*C124</f>
        <v>0</v>
      </c>
    </row>
    <row r="125" spans="1:4" ht="12.75">
      <c r="A125" s="12"/>
      <c r="B125" s="36" t="s">
        <v>43</v>
      </c>
      <c r="C125" s="143"/>
      <c r="D125" s="6">
        <f>((D139+D122+D123)/(1-C124))*C125</f>
        <v>0</v>
      </c>
    </row>
    <row r="126" spans="1:4" ht="12.75">
      <c r="A126" s="12"/>
      <c r="B126" s="36" t="s">
        <v>44</v>
      </c>
      <c r="C126" s="144"/>
      <c r="D126" s="6">
        <f>((D139+D122+D123)/(1-C124))*C126</f>
        <v>0</v>
      </c>
    </row>
    <row r="127" spans="1:4" ht="12.75">
      <c r="A127" s="12"/>
      <c r="B127" s="36" t="s">
        <v>45</v>
      </c>
      <c r="C127" s="143"/>
      <c r="D127" s="6">
        <f>((D139+D122+D123)/(1-C124))*C127</f>
        <v>0</v>
      </c>
    </row>
    <row r="128" spans="1:4" ht="12.75">
      <c r="A128" s="2"/>
      <c r="B128" s="3" t="s">
        <v>110</v>
      </c>
      <c r="C128" s="31"/>
      <c r="D128" s="11">
        <f>D122+D123+D124</f>
        <v>0</v>
      </c>
    </row>
    <row r="129" spans="1:4" ht="12.75">
      <c r="A129" s="53" t="s">
        <v>111</v>
      </c>
      <c r="B129" s="47"/>
      <c r="C129" s="47"/>
      <c r="D129" s="39"/>
    </row>
    <row r="130" spans="1:4" ht="12.75">
      <c r="A130" s="53" t="s">
        <v>112</v>
      </c>
      <c r="B130" s="39"/>
      <c r="C130" s="39"/>
      <c r="D130" s="39"/>
    </row>
    <row r="131" spans="1:4">
      <c r="A131" s="39"/>
      <c r="B131" s="39"/>
      <c r="C131" s="39"/>
      <c r="D131" s="39"/>
    </row>
    <row r="132" spans="1:4" ht="12.75">
      <c r="A132" s="200" t="s">
        <v>68</v>
      </c>
      <c r="B132" s="200"/>
      <c r="C132" s="200"/>
      <c r="D132" s="200"/>
    </row>
    <row r="133" spans="1:4" ht="24" customHeight="1">
      <c r="A133" s="2"/>
      <c r="B133" s="252" t="s">
        <v>28</v>
      </c>
      <c r="C133" s="252"/>
      <c r="D133" s="20" t="s">
        <v>29</v>
      </c>
    </row>
    <row r="134" spans="1:4" ht="12.75">
      <c r="A134" s="32" t="s">
        <v>2</v>
      </c>
      <c r="B134" s="220" t="s">
        <v>30</v>
      </c>
      <c r="C134" s="220"/>
      <c r="D134" s="29">
        <f>D30</f>
        <v>0</v>
      </c>
    </row>
    <row r="135" spans="1:4" ht="12.75">
      <c r="A135" s="32" t="s">
        <v>4</v>
      </c>
      <c r="B135" s="220" t="s">
        <v>69</v>
      </c>
      <c r="C135" s="220"/>
      <c r="D135" s="29">
        <f>D76</f>
        <v>0</v>
      </c>
    </row>
    <row r="136" spans="1:4" ht="12.75">
      <c r="A136" s="32" t="s">
        <v>5</v>
      </c>
      <c r="B136" s="220" t="s">
        <v>70</v>
      </c>
      <c r="C136" s="220"/>
      <c r="D136" s="29">
        <f>D87</f>
        <v>0</v>
      </c>
    </row>
    <row r="137" spans="1:4" ht="24" customHeight="1">
      <c r="A137" s="32" t="s">
        <v>6</v>
      </c>
      <c r="B137" s="220" t="s">
        <v>71</v>
      </c>
      <c r="C137" s="220"/>
      <c r="D137" s="5">
        <f>D109</f>
        <v>0</v>
      </c>
    </row>
    <row r="138" spans="1:4" ht="12.75">
      <c r="A138" s="32" t="s">
        <v>7</v>
      </c>
      <c r="B138" s="220" t="s">
        <v>72</v>
      </c>
      <c r="C138" s="220"/>
      <c r="D138" s="29">
        <f>D117</f>
        <v>0</v>
      </c>
    </row>
    <row r="139" spans="1:4" ht="16.5" customHeight="1">
      <c r="A139" s="205" t="s">
        <v>73</v>
      </c>
      <c r="B139" s="205"/>
      <c r="C139" s="205"/>
      <c r="D139" s="11">
        <f>SUM(D134:D138)</f>
        <v>0</v>
      </c>
    </row>
    <row r="140" spans="1:4" ht="12.75">
      <c r="A140" s="32" t="s">
        <v>8</v>
      </c>
      <c r="B140" s="206" t="s">
        <v>74</v>
      </c>
      <c r="C140" s="206"/>
      <c r="D140" s="29">
        <f>D128</f>
        <v>0</v>
      </c>
    </row>
    <row r="141" spans="1:4" ht="16.5" customHeight="1">
      <c r="A141" s="205" t="s">
        <v>31</v>
      </c>
      <c r="B141" s="205"/>
      <c r="C141" s="205"/>
      <c r="D141" s="11">
        <f>TRUNC((D139+D140),2)</f>
        <v>0</v>
      </c>
    </row>
    <row r="142" spans="1:4" ht="12.75" hidden="1" customHeight="1">
      <c r="A142" s="166" t="s">
        <v>115</v>
      </c>
      <c r="B142" s="166"/>
      <c r="C142" s="166"/>
      <c r="D142" s="166"/>
    </row>
    <row r="145" spans="3:3"/>
    <row r="146" spans="3:3" hidden="1">
      <c r="C146" s="38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6">
    <mergeCell ref="A142:D142"/>
    <mergeCell ref="A41:D41"/>
    <mergeCell ref="A42:D42"/>
    <mergeCell ref="A43:D43"/>
    <mergeCell ref="A56:D56"/>
    <mergeCell ref="A45:D45"/>
    <mergeCell ref="A55:B55"/>
    <mergeCell ref="A132:D132"/>
    <mergeCell ref="B116:C116"/>
    <mergeCell ref="C65:D65"/>
    <mergeCell ref="A58:D58"/>
    <mergeCell ref="B114:C114"/>
    <mergeCell ref="B115:C115"/>
    <mergeCell ref="A141:C141"/>
    <mergeCell ref="B133:C133"/>
    <mergeCell ref="B134:C134"/>
    <mergeCell ref="B12:C12"/>
    <mergeCell ref="A90:D90"/>
    <mergeCell ref="A57:D57"/>
    <mergeCell ref="B21:C21"/>
    <mergeCell ref="A33:D33"/>
    <mergeCell ref="B22:C22"/>
    <mergeCell ref="B27:C27"/>
    <mergeCell ref="B28:C28"/>
    <mergeCell ref="C64:D64"/>
    <mergeCell ref="A71:D71"/>
    <mergeCell ref="A32:D32"/>
    <mergeCell ref="A34:D34"/>
    <mergeCell ref="B29:C29"/>
    <mergeCell ref="B13:C13"/>
    <mergeCell ref="B15:C15"/>
    <mergeCell ref="A17:D17"/>
    <mergeCell ref="B11:C11"/>
    <mergeCell ref="C7:D7"/>
    <mergeCell ref="C8:D8"/>
    <mergeCell ref="A7:B7"/>
    <mergeCell ref="A8:B8"/>
    <mergeCell ref="B14:C14"/>
    <mergeCell ref="C66:D66"/>
    <mergeCell ref="C68:D68"/>
    <mergeCell ref="A38:B38"/>
    <mergeCell ref="A60:D60"/>
    <mergeCell ref="A18:D18"/>
    <mergeCell ref="A30:C30"/>
    <mergeCell ref="B20:C20"/>
    <mergeCell ref="B19:C19"/>
    <mergeCell ref="C67:D67"/>
    <mergeCell ref="A31:D31"/>
    <mergeCell ref="B23:C23"/>
    <mergeCell ref="A26:D26"/>
    <mergeCell ref="B135:C135"/>
    <mergeCell ref="B137:C137"/>
    <mergeCell ref="B138:C138"/>
    <mergeCell ref="A139:C139"/>
    <mergeCell ref="B136:C136"/>
    <mergeCell ref="B140:C140"/>
    <mergeCell ref="A40:B40"/>
    <mergeCell ref="B117:C117"/>
    <mergeCell ref="A111:D111"/>
    <mergeCell ref="A94:D94"/>
    <mergeCell ref="A119:D119"/>
    <mergeCell ref="B113:C113"/>
    <mergeCell ref="A70:D70"/>
    <mergeCell ref="A76:B76"/>
    <mergeCell ref="A104:B104"/>
    <mergeCell ref="A88:D88"/>
    <mergeCell ref="A106:D106"/>
    <mergeCell ref="B112:C112"/>
    <mergeCell ref="A109:B109"/>
    <mergeCell ref="A92:D92"/>
    <mergeCell ref="A79:D79"/>
    <mergeCell ref="A120:D120"/>
    <mergeCell ref="A69:D69"/>
    <mergeCell ref="A118:D118"/>
    <mergeCell ref="A102:B102"/>
    <mergeCell ref="A87:B87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2"/>
  <rowBreaks count="2" manualBreakCount="2">
    <brk id="43" max="3" man="1"/>
    <brk id="8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ED844-7A07-4B74-90C7-E5BC6D5F9006}">
  <dimension ref="A1:E146"/>
  <sheetViews>
    <sheetView showGridLines="0" view="pageBreakPreview" zoomScale="96" zoomScaleNormal="100" zoomScaleSheetLayoutView="96" workbookViewId="0">
      <selection activeCell="D13" sqref="D13:D14"/>
    </sheetView>
  </sheetViews>
  <sheetFormatPr defaultColWidth="0" defaultRowHeight="12" zeroHeight="1"/>
  <cols>
    <col min="1" max="1" width="5" style="80" customWidth="1"/>
    <col min="2" max="2" width="40.140625" style="80" customWidth="1"/>
    <col min="3" max="3" width="18" style="80" customWidth="1"/>
    <col min="4" max="4" width="18.28515625" style="80" customWidth="1"/>
    <col min="5" max="5" width="17.28515625" style="80" hidden="1" customWidth="1"/>
    <col min="6" max="16384" width="0" style="80" hidden="1"/>
  </cols>
  <sheetData>
    <row r="1" spans="1:4" ht="12.75">
      <c r="A1" s="145" t="s">
        <v>211</v>
      </c>
      <c r="B1" s="56"/>
      <c r="C1" s="56"/>
      <c r="D1" s="57"/>
    </row>
    <row r="2" spans="1:4" ht="12.75">
      <c r="A2" s="146" t="s">
        <v>212</v>
      </c>
      <c r="B2" s="58"/>
      <c r="C2" s="58"/>
      <c r="D2" s="59"/>
    </row>
    <row r="3" spans="1:4" ht="12.75">
      <c r="A3" s="146" t="s">
        <v>213</v>
      </c>
      <c r="B3" s="58"/>
      <c r="C3" s="58"/>
      <c r="D3" s="59"/>
    </row>
    <row r="4" spans="1:4" ht="12.75">
      <c r="A4" s="146" t="s">
        <v>214</v>
      </c>
      <c r="B4" s="58"/>
      <c r="C4" s="58"/>
      <c r="D4" s="59"/>
    </row>
    <row r="5" spans="1:4" ht="12.75">
      <c r="A5" s="146" t="s">
        <v>215</v>
      </c>
      <c r="B5" s="58"/>
      <c r="C5" s="58"/>
      <c r="D5" s="59"/>
    </row>
    <row r="6" spans="1:4">
      <c r="A6" s="7"/>
      <c r="B6" s="7"/>
      <c r="C6" s="7"/>
      <c r="D6" s="7"/>
    </row>
    <row r="7" spans="1:4" ht="12.75">
      <c r="A7" s="173" t="s">
        <v>37</v>
      </c>
      <c r="B7" s="173"/>
      <c r="C7" s="237" t="s">
        <v>216</v>
      </c>
      <c r="D7" s="237"/>
    </row>
    <row r="8" spans="1:4" ht="12.75">
      <c r="A8" s="173" t="s">
        <v>33</v>
      </c>
      <c r="B8" s="173"/>
      <c r="C8" s="174" t="s">
        <v>274</v>
      </c>
      <c r="D8" s="174"/>
    </row>
    <row r="9" spans="1:4"/>
    <row r="10" spans="1:4" ht="12.75">
      <c r="A10" s="8"/>
      <c r="B10" s="8"/>
      <c r="C10" s="8"/>
      <c r="D10" s="8"/>
    </row>
    <row r="11" spans="1:4" ht="12.75">
      <c r="A11" s="66" t="s">
        <v>2</v>
      </c>
      <c r="B11" s="231" t="s">
        <v>34</v>
      </c>
      <c r="C11" s="231"/>
      <c r="D11" s="82"/>
    </row>
    <row r="12" spans="1:4" ht="12.75">
      <c r="A12" s="66" t="s">
        <v>4</v>
      </c>
      <c r="B12" s="231" t="s">
        <v>35</v>
      </c>
      <c r="C12" s="231"/>
      <c r="D12" s="99" t="s">
        <v>126</v>
      </c>
    </row>
    <row r="13" spans="1:4" ht="12.75">
      <c r="A13" s="66" t="s">
        <v>5</v>
      </c>
      <c r="B13" s="231" t="s">
        <v>78</v>
      </c>
      <c r="C13" s="231"/>
      <c r="D13" s="163"/>
    </row>
    <row r="14" spans="1:4" ht="12.75">
      <c r="A14" s="66" t="s">
        <v>6</v>
      </c>
      <c r="B14" s="221" t="s">
        <v>47</v>
      </c>
      <c r="C14" s="222"/>
      <c r="D14" s="163"/>
    </row>
    <row r="15" spans="1:4" ht="12.75">
      <c r="A15" s="66" t="s">
        <v>7</v>
      </c>
      <c r="B15" s="231" t="s">
        <v>36</v>
      </c>
      <c r="C15" s="231"/>
      <c r="D15" s="66">
        <v>12</v>
      </c>
    </row>
    <row r="16" spans="1:4">
      <c r="A16" s="84"/>
      <c r="B16" s="84"/>
      <c r="C16" s="85"/>
      <c r="D16" s="84"/>
    </row>
    <row r="17" spans="1:4" ht="12.75">
      <c r="A17" s="236" t="s">
        <v>38</v>
      </c>
      <c r="B17" s="236"/>
      <c r="C17" s="236"/>
      <c r="D17" s="236"/>
    </row>
    <row r="18" spans="1:4" ht="30" customHeight="1">
      <c r="A18" s="227" t="s">
        <v>39</v>
      </c>
      <c r="B18" s="227"/>
      <c r="C18" s="227"/>
      <c r="D18" s="227"/>
    </row>
    <row r="19" spans="1:4" ht="12.75">
      <c r="A19" s="66">
        <v>1</v>
      </c>
      <c r="B19" s="231" t="s">
        <v>75</v>
      </c>
      <c r="C19" s="231"/>
      <c r="D19" s="66" t="s">
        <v>144</v>
      </c>
    </row>
    <row r="20" spans="1:4" ht="12.75">
      <c r="A20" s="66">
        <v>2</v>
      </c>
      <c r="B20" s="231" t="s">
        <v>76</v>
      </c>
      <c r="C20" s="231"/>
      <c r="D20" s="113"/>
    </row>
    <row r="21" spans="1:4" ht="12.75">
      <c r="A21" s="66">
        <v>3</v>
      </c>
      <c r="B21" s="231" t="s">
        <v>77</v>
      </c>
      <c r="C21" s="231"/>
      <c r="D21" s="140"/>
    </row>
    <row r="22" spans="1:4" ht="26.25" customHeight="1">
      <c r="A22" s="66">
        <v>4</v>
      </c>
      <c r="B22" s="231" t="s">
        <v>40</v>
      </c>
      <c r="C22" s="231"/>
      <c r="D22" s="113" t="s">
        <v>210</v>
      </c>
    </row>
    <row r="23" spans="1:4" ht="12.75">
      <c r="A23" s="66">
        <v>5</v>
      </c>
      <c r="B23" s="231" t="s">
        <v>41</v>
      </c>
      <c r="C23" s="231"/>
      <c r="D23" s="141"/>
    </row>
    <row r="24" spans="1:4" ht="12.75">
      <c r="A24" s="86"/>
      <c r="B24" s="86"/>
      <c r="C24" s="86"/>
      <c r="D24" s="87"/>
    </row>
    <row r="25" spans="1:4" ht="12.75">
      <c r="A25" s="86"/>
      <c r="B25" s="86"/>
      <c r="C25" s="86"/>
      <c r="D25" s="87"/>
    </row>
    <row r="26" spans="1:4" ht="12.75">
      <c r="A26" s="236" t="s">
        <v>42</v>
      </c>
      <c r="B26" s="236"/>
      <c r="C26" s="236"/>
      <c r="D26" s="236"/>
    </row>
    <row r="27" spans="1:4" ht="12.75">
      <c r="A27" s="88">
        <v>1</v>
      </c>
      <c r="B27" s="227" t="s">
        <v>0</v>
      </c>
      <c r="C27" s="227"/>
      <c r="D27" s="88" t="s">
        <v>1</v>
      </c>
    </row>
    <row r="28" spans="1:4" ht="12.75">
      <c r="A28" s="103" t="s">
        <v>2</v>
      </c>
      <c r="B28" s="231" t="s">
        <v>3</v>
      </c>
      <c r="C28" s="231"/>
      <c r="D28" s="142"/>
    </row>
    <row r="29" spans="1:4" ht="12.75">
      <c r="A29" s="103" t="s">
        <v>4</v>
      </c>
      <c r="B29" s="231" t="s">
        <v>11</v>
      </c>
      <c r="C29" s="231"/>
      <c r="D29" s="142"/>
    </row>
    <row r="30" spans="1:4" ht="15" customHeight="1">
      <c r="A30" s="228" t="s">
        <v>83</v>
      </c>
      <c r="B30" s="229"/>
      <c r="C30" s="230"/>
      <c r="D30" s="90">
        <f>SUM(D28:D29)</f>
        <v>0</v>
      </c>
    </row>
    <row r="31" spans="1:4" ht="24" customHeight="1">
      <c r="A31" s="234" t="s">
        <v>79</v>
      </c>
      <c r="B31" s="235"/>
      <c r="C31" s="235"/>
      <c r="D31" s="235"/>
    </row>
    <row r="32" spans="1:4" ht="12.75">
      <c r="A32" s="241"/>
      <c r="B32" s="242"/>
      <c r="C32" s="242"/>
      <c r="D32" s="242"/>
    </row>
    <row r="33" spans="1:4" ht="15" customHeight="1">
      <c r="A33" s="241" t="s">
        <v>48</v>
      </c>
      <c r="B33" s="242"/>
      <c r="C33" s="242"/>
      <c r="D33" s="242"/>
    </row>
    <row r="34" spans="1:4" s="39" customFormat="1" ht="15" customHeight="1">
      <c r="A34" s="241" t="s">
        <v>49</v>
      </c>
      <c r="B34" s="242"/>
      <c r="C34" s="242"/>
      <c r="D34" s="242"/>
    </row>
    <row r="35" spans="1:4" ht="25.5" customHeight="1">
      <c r="A35" s="102" t="s">
        <v>50</v>
      </c>
      <c r="B35" s="102" t="s">
        <v>56</v>
      </c>
      <c r="C35" s="102" t="s">
        <v>15</v>
      </c>
      <c r="D35" s="102" t="s">
        <v>1</v>
      </c>
    </row>
    <row r="36" spans="1:4" ht="12.75">
      <c r="A36" s="21" t="s">
        <v>2</v>
      </c>
      <c r="B36" s="22" t="s">
        <v>80</v>
      </c>
      <c r="C36" s="23">
        <v>8.3299999999999999E-2</v>
      </c>
      <c r="D36" s="24">
        <f>C36*D30</f>
        <v>0</v>
      </c>
    </row>
    <row r="37" spans="1:4" ht="25.5" hidden="1">
      <c r="A37" s="21" t="s">
        <v>4</v>
      </c>
      <c r="B37" s="22" t="s">
        <v>81</v>
      </c>
      <c r="C37" s="23">
        <v>2.7799999999999998E-2</v>
      </c>
      <c r="D37" s="24">
        <f>D30*C37</f>
        <v>0</v>
      </c>
    </row>
    <row r="38" spans="1:4" ht="12.75">
      <c r="A38" s="205" t="s">
        <v>113</v>
      </c>
      <c r="B38" s="205"/>
      <c r="C38" s="25">
        <f>SUM(C36:C37)</f>
        <v>0.1111</v>
      </c>
      <c r="D38" s="26">
        <f>SUM(D36:D37)</f>
        <v>0</v>
      </c>
    </row>
    <row r="39" spans="1:4" ht="25.5">
      <c r="A39" s="21" t="s">
        <v>5</v>
      </c>
      <c r="B39" s="22" t="s">
        <v>114</v>
      </c>
      <c r="C39" s="23">
        <f>C38*C55</f>
        <v>3.7551800000000003E-2</v>
      </c>
      <c r="D39" s="24">
        <f>D30*C39</f>
        <v>0</v>
      </c>
    </row>
    <row r="40" spans="1:4" ht="12.75">
      <c r="A40" s="205" t="s">
        <v>82</v>
      </c>
      <c r="B40" s="205"/>
      <c r="C40" s="25">
        <f>SUM(C38:C39)</f>
        <v>0.1486518</v>
      </c>
      <c r="D40" s="26">
        <f>SUM(D38:D39)</f>
        <v>0</v>
      </c>
    </row>
    <row r="41" spans="1:4" ht="53.25" customHeight="1">
      <c r="A41" s="245" t="s">
        <v>84</v>
      </c>
      <c r="B41" s="246"/>
      <c r="C41" s="246"/>
      <c r="D41" s="247"/>
    </row>
    <row r="42" spans="1:4" ht="40.5" customHeight="1">
      <c r="A42" s="238" t="s">
        <v>85</v>
      </c>
      <c r="B42" s="239"/>
      <c r="C42" s="239"/>
      <c r="D42" s="240"/>
    </row>
    <row r="43" spans="1:4" ht="51.75" customHeight="1">
      <c r="A43" s="248" t="s">
        <v>86</v>
      </c>
      <c r="B43" s="249"/>
      <c r="C43" s="249"/>
      <c r="D43" s="250"/>
    </row>
    <row r="44" spans="1:4" ht="15" customHeight="1">
      <c r="A44" s="95"/>
      <c r="B44" s="96"/>
      <c r="C44" s="96"/>
      <c r="D44" s="96"/>
    </row>
    <row r="45" spans="1:4" ht="25.5" customHeight="1">
      <c r="A45" s="207" t="s">
        <v>51</v>
      </c>
      <c r="B45" s="208"/>
      <c r="C45" s="208"/>
      <c r="D45" s="208"/>
    </row>
    <row r="46" spans="1:4" ht="17.25" customHeight="1">
      <c r="A46" s="13" t="s">
        <v>55</v>
      </c>
      <c r="B46" s="13" t="s">
        <v>57</v>
      </c>
      <c r="C46" s="13" t="s">
        <v>15</v>
      </c>
      <c r="D46" s="13" t="s">
        <v>1</v>
      </c>
    </row>
    <row r="47" spans="1:4" ht="12.75">
      <c r="A47" s="14" t="s">
        <v>2</v>
      </c>
      <c r="B47" s="15" t="s">
        <v>16</v>
      </c>
      <c r="C47" s="16">
        <v>0.2</v>
      </c>
      <c r="D47" s="17">
        <f>D30*C47</f>
        <v>0</v>
      </c>
    </row>
    <row r="48" spans="1:4" ht="12.75">
      <c r="A48" s="14" t="s">
        <v>4</v>
      </c>
      <c r="B48" s="15" t="s">
        <v>18</v>
      </c>
      <c r="C48" s="40">
        <v>2.5000000000000001E-2</v>
      </c>
      <c r="D48" s="17">
        <f>D30*C48</f>
        <v>0</v>
      </c>
    </row>
    <row r="49" spans="1:4" ht="12.75">
      <c r="A49" s="14" t="s">
        <v>5</v>
      </c>
      <c r="B49" s="15" t="s">
        <v>52</v>
      </c>
      <c r="C49" s="143">
        <f>Garçom!C49</f>
        <v>0</v>
      </c>
      <c r="D49" s="17">
        <f>D30*C49</f>
        <v>0</v>
      </c>
    </row>
    <row r="50" spans="1:4" ht="12.75">
      <c r="A50" s="14" t="s">
        <v>6</v>
      </c>
      <c r="B50" s="15" t="s">
        <v>53</v>
      </c>
      <c r="C50" s="40">
        <v>1.4999999999999999E-2</v>
      </c>
      <c r="D50" s="17">
        <f>D30*C50</f>
        <v>0</v>
      </c>
    </row>
    <row r="51" spans="1:4" ht="12.75">
      <c r="A51" s="14" t="s">
        <v>7</v>
      </c>
      <c r="B51" s="15" t="s">
        <v>54</v>
      </c>
      <c r="C51" s="40">
        <v>0.01</v>
      </c>
      <c r="D51" s="17">
        <f>D30*C51</f>
        <v>0</v>
      </c>
    </row>
    <row r="52" spans="1:4" ht="12.75">
      <c r="A52" s="14" t="s">
        <v>8</v>
      </c>
      <c r="B52" s="15" t="s">
        <v>20</v>
      </c>
      <c r="C52" s="16">
        <v>6.0000000000000001E-3</v>
      </c>
      <c r="D52" s="17">
        <f>D30*C52</f>
        <v>0</v>
      </c>
    </row>
    <row r="53" spans="1:4" ht="12.75">
      <c r="A53" s="14" t="s">
        <v>9</v>
      </c>
      <c r="B53" s="15" t="s">
        <v>17</v>
      </c>
      <c r="C53" s="16">
        <v>2E-3</v>
      </c>
      <c r="D53" s="17">
        <f>D30*C53</f>
        <v>0</v>
      </c>
    </row>
    <row r="54" spans="1:4" ht="12.75">
      <c r="A54" s="14" t="s">
        <v>10</v>
      </c>
      <c r="B54" s="15" t="s">
        <v>19</v>
      </c>
      <c r="C54" s="40">
        <v>0.08</v>
      </c>
      <c r="D54" s="17">
        <f>D30*C54</f>
        <v>0</v>
      </c>
    </row>
    <row r="55" spans="1:4" ht="12.75">
      <c r="A55" s="251" t="s">
        <v>91</v>
      </c>
      <c r="B55" s="251"/>
      <c r="C55" s="18">
        <f>SUM(C47:C54)</f>
        <v>0.33800000000000002</v>
      </c>
      <c r="D55" s="19">
        <f>SUM(D47:D54)</f>
        <v>0</v>
      </c>
    </row>
    <row r="56" spans="1:4" ht="27" customHeight="1">
      <c r="A56" s="245" t="s">
        <v>87</v>
      </c>
      <c r="B56" s="246"/>
      <c r="C56" s="246"/>
      <c r="D56" s="247"/>
    </row>
    <row r="57" spans="1:4" ht="27" customHeight="1">
      <c r="A57" s="238" t="s">
        <v>88</v>
      </c>
      <c r="B57" s="239"/>
      <c r="C57" s="239"/>
      <c r="D57" s="240"/>
    </row>
    <row r="58" spans="1:4" ht="27" customHeight="1">
      <c r="A58" s="248" t="s">
        <v>89</v>
      </c>
      <c r="B58" s="249"/>
      <c r="C58" s="249"/>
      <c r="D58" s="250"/>
    </row>
    <row r="59" spans="1:4" ht="15" customHeight="1">
      <c r="A59" s="96"/>
      <c r="B59" s="96"/>
      <c r="C59" s="96"/>
      <c r="D59" s="96"/>
    </row>
    <row r="60" spans="1:4" ht="15" customHeight="1">
      <c r="A60" s="207" t="s">
        <v>58</v>
      </c>
      <c r="B60" s="208"/>
      <c r="C60" s="208"/>
      <c r="D60" s="208"/>
    </row>
    <row r="61" spans="1:4" ht="25.5">
      <c r="A61" s="101" t="s">
        <v>60</v>
      </c>
      <c r="B61" s="101" t="s">
        <v>12</v>
      </c>
      <c r="C61" s="101" t="s">
        <v>32</v>
      </c>
      <c r="D61" s="101" t="s">
        <v>46</v>
      </c>
    </row>
    <row r="62" spans="1:4" ht="12.75">
      <c r="A62" s="10" t="s">
        <v>2</v>
      </c>
      <c r="B62" s="91" t="s">
        <v>90</v>
      </c>
      <c r="C62" s="142">
        <f>Garçom!C62</f>
        <v>0</v>
      </c>
      <c r="D62" s="89">
        <f>IF((C62*22*2)-(D28*6%)&gt;0,(C62*22*2)-(D28*6%),0)</f>
        <v>0</v>
      </c>
    </row>
    <row r="63" spans="1:4" ht="12.75">
      <c r="A63" s="10" t="s">
        <v>4</v>
      </c>
      <c r="B63" s="92" t="s">
        <v>138</v>
      </c>
      <c r="C63" s="142">
        <f>Garçom!C63</f>
        <v>0</v>
      </c>
      <c r="D63" s="89">
        <f>C63*22</f>
        <v>0</v>
      </c>
    </row>
    <row r="64" spans="1:4" ht="12.75">
      <c r="A64" s="10" t="s">
        <v>5</v>
      </c>
      <c r="B64" s="93" t="s">
        <v>139</v>
      </c>
      <c r="C64" s="243">
        <f>Garçom!C64</f>
        <v>0</v>
      </c>
      <c r="D64" s="244"/>
    </row>
    <row r="65" spans="1:4" ht="12.75">
      <c r="A65" s="10" t="s">
        <v>6</v>
      </c>
      <c r="B65" s="69" t="s">
        <v>143</v>
      </c>
      <c r="C65" s="243">
        <f>Garçom!C65</f>
        <v>0</v>
      </c>
      <c r="D65" s="244"/>
    </row>
    <row r="66" spans="1:4" ht="12.75">
      <c r="A66" s="10" t="s">
        <v>7</v>
      </c>
      <c r="B66" s="69" t="s">
        <v>140</v>
      </c>
      <c r="C66" s="243">
        <f>Garçom!C66</f>
        <v>0</v>
      </c>
      <c r="D66" s="244"/>
    </row>
    <row r="67" spans="1:4" ht="12.75">
      <c r="A67" s="10" t="s">
        <v>8</v>
      </c>
      <c r="B67" s="69" t="s">
        <v>141</v>
      </c>
      <c r="C67" s="243">
        <f>Garçom!C67</f>
        <v>0</v>
      </c>
      <c r="D67" s="244"/>
    </row>
    <row r="68" spans="1:4" ht="12.75">
      <c r="A68" s="2"/>
      <c r="B68" s="94" t="s">
        <v>92</v>
      </c>
      <c r="C68" s="225">
        <f>D62+D63+C64+C65+C66+C67</f>
        <v>0</v>
      </c>
      <c r="D68" s="226"/>
    </row>
    <row r="69" spans="1:4" ht="27" customHeight="1">
      <c r="A69" s="201" t="s">
        <v>137</v>
      </c>
      <c r="B69" s="202"/>
      <c r="C69" s="202"/>
      <c r="D69" s="202"/>
    </row>
    <row r="70" spans="1:4">
      <c r="A70" s="212"/>
      <c r="B70" s="213"/>
      <c r="C70" s="213"/>
      <c r="D70" s="213"/>
    </row>
    <row r="71" spans="1:4" ht="29.25" customHeight="1">
      <c r="A71" s="207" t="s">
        <v>59</v>
      </c>
      <c r="B71" s="208"/>
      <c r="C71" s="208"/>
      <c r="D71" s="208"/>
    </row>
    <row r="72" spans="1:4" ht="25.5">
      <c r="A72" s="102">
        <v>2</v>
      </c>
      <c r="B72" s="102" t="s">
        <v>61</v>
      </c>
      <c r="C72" s="102" t="s">
        <v>15</v>
      </c>
      <c r="D72" s="102" t="s">
        <v>1</v>
      </c>
    </row>
    <row r="73" spans="1:4" ht="25.5">
      <c r="A73" s="103" t="s">
        <v>50</v>
      </c>
      <c r="B73" s="28" t="s">
        <v>56</v>
      </c>
      <c r="C73" s="33">
        <f>C40</f>
        <v>0.1486518</v>
      </c>
      <c r="D73" s="29">
        <f>D40</f>
        <v>0</v>
      </c>
    </row>
    <row r="74" spans="1:4" ht="12.75">
      <c r="A74" s="103" t="s">
        <v>55</v>
      </c>
      <c r="B74" s="28" t="s">
        <v>57</v>
      </c>
      <c r="C74" s="33">
        <f>C55</f>
        <v>0.33800000000000002</v>
      </c>
      <c r="D74" s="29">
        <f>D55</f>
        <v>0</v>
      </c>
    </row>
    <row r="75" spans="1:4" ht="12.75">
      <c r="A75" s="103" t="s">
        <v>60</v>
      </c>
      <c r="B75" s="28" t="s">
        <v>12</v>
      </c>
      <c r="C75" s="33" t="s">
        <v>62</v>
      </c>
      <c r="D75" s="29">
        <f>C68</f>
        <v>0</v>
      </c>
    </row>
    <row r="76" spans="1:4" ht="12.75">
      <c r="A76" s="205" t="s">
        <v>93</v>
      </c>
      <c r="B76" s="205"/>
      <c r="C76" s="34" t="s">
        <v>62</v>
      </c>
      <c r="D76" s="11">
        <f>SUM(D73:D75)</f>
        <v>0</v>
      </c>
    </row>
    <row r="77" spans="1:4">
      <c r="A77" s="78"/>
      <c r="B77" s="79"/>
      <c r="C77" s="79"/>
      <c r="D77" s="79"/>
    </row>
    <row r="78" spans="1:4">
      <c r="A78" s="78"/>
      <c r="B78" s="79"/>
      <c r="C78" s="79"/>
      <c r="D78" s="79"/>
    </row>
    <row r="79" spans="1:4" ht="27" customHeight="1">
      <c r="A79" s="207" t="s">
        <v>94</v>
      </c>
      <c r="B79" s="208"/>
      <c r="C79" s="208"/>
      <c r="D79" s="208"/>
    </row>
    <row r="80" spans="1:4" ht="18.75" customHeight="1">
      <c r="A80" s="102">
        <v>3</v>
      </c>
      <c r="B80" s="102" t="s">
        <v>21</v>
      </c>
      <c r="C80" s="102" t="s">
        <v>15</v>
      </c>
      <c r="D80" s="102" t="s">
        <v>1</v>
      </c>
    </row>
    <row r="81" spans="1:4" ht="12.75">
      <c r="A81" s="103" t="s">
        <v>2</v>
      </c>
      <c r="B81" s="69" t="s">
        <v>22</v>
      </c>
      <c r="C81" s="70">
        <v>4.1999999999999997E-3</v>
      </c>
      <c r="D81" s="29">
        <f t="shared" ref="D81:D86" si="0">D$30*C81</f>
        <v>0</v>
      </c>
    </row>
    <row r="82" spans="1:4" ht="62.25">
      <c r="A82" s="103" t="s">
        <v>4</v>
      </c>
      <c r="B82" s="69" t="s">
        <v>120</v>
      </c>
      <c r="C82" s="70">
        <f>C81*C54</f>
        <v>3.3599999999999998E-4</v>
      </c>
      <c r="D82" s="29">
        <f t="shared" si="0"/>
        <v>0</v>
      </c>
    </row>
    <row r="83" spans="1:4" ht="62.25">
      <c r="A83" s="103" t="s">
        <v>5</v>
      </c>
      <c r="B83" s="69" t="s">
        <v>121</v>
      </c>
      <c r="C83" s="70">
        <f>40%*C55*C81</f>
        <v>5.6784000000000001E-4</v>
      </c>
      <c r="D83" s="29">
        <f t="shared" si="0"/>
        <v>0</v>
      </c>
    </row>
    <row r="84" spans="1:4" ht="12.75">
      <c r="A84" s="103" t="s">
        <v>6</v>
      </c>
      <c r="B84" s="69" t="s">
        <v>23</v>
      </c>
      <c r="C84" s="70">
        <v>1.9400000000000001E-2</v>
      </c>
      <c r="D84" s="29">
        <f t="shared" si="0"/>
        <v>0</v>
      </c>
    </row>
    <row r="85" spans="1:4" ht="62.25">
      <c r="A85" s="103" t="s">
        <v>7</v>
      </c>
      <c r="B85" s="69" t="s">
        <v>122</v>
      </c>
      <c r="C85" s="70">
        <f>C55*C84</f>
        <v>6.5572000000000009E-3</v>
      </c>
      <c r="D85" s="29">
        <f t="shared" si="0"/>
        <v>0</v>
      </c>
    </row>
    <row r="86" spans="1:4" ht="62.25">
      <c r="A86" s="103" t="s">
        <v>8</v>
      </c>
      <c r="B86" s="69" t="s">
        <v>123</v>
      </c>
      <c r="C86" s="70">
        <f>40%*C55*C84</f>
        <v>2.6228800000000002E-3</v>
      </c>
      <c r="D86" s="29">
        <f t="shared" si="0"/>
        <v>0</v>
      </c>
    </row>
    <row r="87" spans="1:4" ht="12.75">
      <c r="A87" s="205" t="s">
        <v>95</v>
      </c>
      <c r="B87" s="205"/>
      <c r="C87" s="30">
        <f>SUM(C81:C86)</f>
        <v>3.3683919999999999E-2</v>
      </c>
      <c r="D87" s="11">
        <f>SUM(D81:D86)</f>
        <v>0</v>
      </c>
    </row>
    <row r="88" spans="1:4" ht="66" customHeight="1">
      <c r="A88" s="214" t="s">
        <v>124</v>
      </c>
      <c r="B88" s="215"/>
      <c r="C88" s="215"/>
      <c r="D88" s="215"/>
    </row>
    <row r="89" spans="1:4" ht="12.75">
      <c r="A89" s="95"/>
      <c r="B89" s="96"/>
      <c r="C89" s="96"/>
      <c r="D89" s="96"/>
    </row>
    <row r="90" spans="1:4" ht="12.75">
      <c r="A90" s="207" t="s">
        <v>63</v>
      </c>
      <c r="B90" s="208"/>
      <c r="C90" s="208"/>
      <c r="D90" s="208"/>
    </row>
    <row r="91" spans="1:4"/>
    <row r="92" spans="1:4" ht="51" customHeight="1">
      <c r="A92" s="217" t="s">
        <v>96</v>
      </c>
      <c r="B92" s="218"/>
      <c r="C92" s="218"/>
      <c r="D92" s="219"/>
    </row>
    <row r="93" spans="1:4" ht="12.75">
      <c r="A93" s="97"/>
      <c r="B93" s="98"/>
      <c r="C93" s="98"/>
      <c r="D93" s="98"/>
    </row>
    <row r="94" spans="1:4" ht="24.75" customHeight="1">
      <c r="A94" s="207" t="s">
        <v>97</v>
      </c>
      <c r="B94" s="208"/>
      <c r="C94" s="208"/>
      <c r="D94" s="208"/>
    </row>
    <row r="95" spans="1:4" ht="19.5" customHeight="1">
      <c r="A95" s="102" t="s">
        <v>14</v>
      </c>
      <c r="B95" s="102" t="s">
        <v>64</v>
      </c>
      <c r="C95" s="102" t="s">
        <v>15</v>
      </c>
      <c r="D95" s="102" t="s">
        <v>1</v>
      </c>
    </row>
    <row r="96" spans="1:4" ht="38.25">
      <c r="A96" s="103" t="s">
        <v>2</v>
      </c>
      <c r="B96" s="28" t="s">
        <v>99</v>
      </c>
      <c r="C96" s="71">
        <v>9.9400000000000002E-2</v>
      </c>
      <c r="D96" s="29">
        <f t="shared" ref="D96:D101" si="1">D$30*C96</f>
        <v>0</v>
      </c>
    </row>
    <row r="97" spans="1:4" ht="12.75">
      <c r="A97" s="103" t="s">
        <v>4</v>
      </c>
      <c r="B97" s="28" t="s">
        <v>100</v>
      </c>
      <c r="C97" s="143">
        <f>Garçom!C97</f>
        <v>0</v>
      </c>
      <c r="D97" s="29">
        <f t="shared" si="1"/>
        <v>0</v>
      </c>
    </row>
    <row r="98" spans="1:4" ht="25.5">
      <c r="A98" s="103" t="s">
        <v>5</v>
      </c>
      <c r="B98" s="28" t="s">
        <v>101</v>
      </c>
      <c r="C98" s="143">
        <f>Garçom!C98</f>
        <v>0</v>
      </c>
      <c r="D98" s="29">
        <f t="shared" si="1"/>
        <v>0</v>
      </c>
    </row>
    <row r="99" spans="1:4" ht="25.5">
      <c r="A99" s="103" t="s">
        <v>6</v>
      </c>
      <c r="B99" s="28" t="s">
        <v>102</v>
      </c>
      <c r="C99" s="143">
        <f>Garçom!C99</f>
        <v>0</v>
      </c>
      <c r="D99" s="29">
        <f t="shared" si="1"/>
        <v>0</v>
      </c>
    </row>
    <row r="100" spans="1:4" ht="25.5">
      <c r="A100" s="103" t="s">
        <v>7</v>
      </c>
      <c r="B100" s="28" t="s">
        <v>103</v>
      </c>
      <c r="C100" s="143">
        <f>Garçom!C100</f>
        <v>0</v>
      </c>
      <c r="D100" s="29">
        <f t="shared" si="1"/>
        <v>0</v>
      </c>
    </row>
    <row r="101" spans="1:4" ht="12.75">
      <c r="A101" s="103" t="s">
        <v>8</v>
      </c>
      <c r="B101" s="28" t="s">
        <v>104</v>
      </c>
      <c r="C101" s="143">
        <f>Garçom!C101</f>
        <v>0</v>
      </c>
      <c r="D101" s="29">
        <f t="shared" si="1"/>
        <v>0</v>
      </c>
    </row>
    <row r="102" spans="1:4" ht="12.75">
      <c r="A102" s="205" t="s">
        <v>119</v>
      </c>
      <c r="B102" s="205"/>
      <c r="C102" s="31">
        <f>SUM(C96:C101)</f>
        <v>9.9400000000000002E-2</v>
      </c>
      <c r="D102" s="11">
        <f>SUM(D96:D101)</f>
        <v>0</v>
      </c>
    </row>
    <row r="103" spans="1:4" ht="25.5">
      <c r="A103" s="66" t="s">
        <v>9</v>
      </c>
      <c r="B103" s="22" t="s">
        <v>118</v>
      </c>
      <c r="C103" s="67">
        <f>C55*C102</f>
        <v>3.3597200000000001E-2</v>
      </c>
      <c r="D103" s="5">
        <f>C103*D30</f>
        <v>0</v>
      </c>
    </row>
    <row r="104" spans="1:4" ht="12.75">
      <c r="A104" s="205" t="s">
        <v>98</v>
      </c>
      <c r="B104" s="205"/>
      <c r="C104" s="31">
        <f>C102+C103</f>
        <v>0.13299720000000001</v>
      </c>
      <c r="D104" s="11">
        <f>D102+D103</f>
        <v>0</v>
      </c>
    </row>
    <row r="105" spans="1:4" ht="12.75">
      <c r="A105" s="95"/>
      <c r="B105" s="96"/>
      <c r="C105" s="96"/>
      <c r="D105" s="96"/>
    </row>
    <row r="106" spans="1:4" ht="26.25" customHeight="1">
      <c r="A106" s="207" t="s">
        <v>105</v>
      </c>
      <c r="B106" s="208"/>
      <c r="C106" s="208"/>
      <c r="D106" s="208"/>
    </row>
    <row r="107" spans="1:4" ht="25.5">
      <c r="A107" s="102">
        <v>4</v>
      </c>
      <c r="B107" s="102" t="s">
        <v>65</v>
      </c>
      <c r="C107" s="102" t="s">
        <v>15</v>
      </c>
      <c r="D107" s="102" t="s">
        <v>1</v>
      </c>
    </row>
    <row r="108" spans="1:4" ht="12.75">
      <c r="A108" s="103" t="s">
        <v>14</v>
      </c>
      <c r="B108" s="28" t="s">
        <v>107</v>
      </c>
      <c r="C108" s="33">
        <f>C104</f>
        <v>0.13299720000000001</v>
      </c>
      <c r="D108" s="29">
        <f>D104</f>
        <v>0</v>
      </c>
    </row>
    <row r="109" spans="1:4" ht="12.75">
      <c r="A109" s="205" t="s">
        <v>106</v>
      </c>
      <c r="B109" s="205"/>
      <c r="C109" s="34" t="s">
        <v>62</v>
      </c>
      <c r="D109" s="11">
        <f>SUM(D108:D108)</f>
        <v>0</v>
      </c>
    </row>
    <row r="110" spans="1:4" ht="12.75">
      <c r="A110" s="95"/>
      <c r="B110" s="96"/>
      <c r="C110" s="96"/>
      <c r="D110" s="96"/>
    </row>
    <row r="111" spans="1:4" ht="12.75">
      <c r="A111" s="207" t="s">
        <v>66</v>
      </c>
      <c r="B111" s="208"/>
      <c r="C111" s="208"/>
      <c r="D111" s="208"/>
    </row>
    <row r="112" spans="1:4" ht="12.75">
      <c r="A112" s="101">
        <v>5</v>
      </c>
      <c r="B112" s="216" t="s">
        <v>13</v>
      </c>
      <c r="C112" s="216"/>
      <c r="D112" s="101" t="s">
        <v>1</v>
      </c>
    </row>
    <row r="113" spans="1:4" ht="12.75">
      <c r="A113" s="103" t="s">
        <v>2</v>
      </c>
      <c r="B113" s="211" t="s">
        <v>142</v>
      </c>
      <c r="C113" s="211"/>
      <c r="D113" s="29">
        <f>'Insumos - Uniforme'!F38</f>
        <v>0</v>
      </c>
    </row>
    <row r="114" spans="1:4" ht="12.75">
      <c r="A114" s="103" t="s">
        <v>4</v>
      </c>
      <c r="B114" s="211" t="s">
        <v>146</v>
      </c>
      <c r="C114" s="211"/>
      <c r="D114" s="29">
        <f>'INSUMOS - MATERIAIS'!E46</f>
        <v>0</v>
      </c>
    </row>
    <row r="115" spans="1:4" ht="12.75">
      <c r="A115" s="103" t="s">
        <v>5</v>
      </c>
      <c r="B115" s="211" t="s">
        <v>147</v>
      </c>
      <c r="C115" s="211"/>
      <c r="D115" s="29">
        <f>'INSUMOS - EQUIPAMENTOS'!I50</f>
        <v>0</v>
      </c>
    </row>
    <row r="116" spans="1:4" ht="12.75">
      <c r="A116" s="103" t="s">
        <v>6</v>
      </c>
      <c r="B116" s="211" t="s">
        <v>11</v>
      </c>
      <c r="C116" s="211"/>
      <c r="D116" s="29"/>
    </row>
    <row r="117" spans="1:4" ht="12.75">
      <c r="A117" s="2"/>
      <c r="B117" s="205" t="s">
        <v>108</v>
      </c>
      <c r="C117" s="205"/>
      <c r="D117" s="11">
        <f>SUM(D113:D116)</f>
        <v>0</v>
      </c>
    </row>
    <row r="118" spans="1:4">
      <c r="A118" s="203" t="s">
        <v>109</v>
      </c>
      <c r="B118" s="204"/>
      <c r="C118" s="204"/>
      <c r="D118" s="204"/>
    </row>
    <row r="119" spans="1:4" ht="12.75">
      <c r="A119" s="209"/>
      <c r="B119" s="210"/>
      <c r="C119" s="210"/>
      <c r="D119" s="210"/>
    </row>
    <row r="120" spans="1:4" s="35" customFormat="1" ht="12.75">
      <c r="A120" s="200" t="s">
        <v>67</v>
      </c>
      <c r="B120" s="200"/>
      <c r="C120" s="200"/>
      <c r="D120" s="200"/>
    </row>
    <row r="121" spans="1:4" ht="12.75">
      <c r="A121" s="102">
        <v>6</v>
      </c>
      <c r="B121" s="102" t="s">
        <v>24</v>
      </c>
      <c r="C121" s="102" t="s">
        <v>15</v>
      </c>
      <c r="D121" s="102" t="s">
        <v>1</v>
      </c>
    </row>
    <row r="122" spans="1:4" ht="12.75">
      <c r="A122" s="10" t="s">
        <v>2</v>
      </c>
      <c r="B122" s="36" t="s">
        <v>25</v>
      </c>
      <c r="C122" s="143">
        <f>Garçom!C122</f>
        <v>0</v>
      </c>
      <c r="D122" s="6">
        <f>(D30+D76+D87+D109+D117)*C122</f>
        <v>0</v>
      </c>
    </row>
    <row r="123" spans="1:4" ht="12.75">
      <c r="A123" s="10" t="s">
        <v>4</v>
      </c>
      <c r="B123" s="36" t="s">
        <v>27</v>
      </c>
      <c r="C123" s="143">
        <f>Garçom!C123</f>
        <v>0</v>
      </c>
      <c r="D123" s="6">
        <f>(D30+D76+D87+D109+D117+D122)*C123</f>
        <v>0</v>
      </c>
    </row>
    <row r="124" spans="1:4" ht="12.75">
      <c r="A124" s="10" t="s">
        <v>5</v>
      </c>
      <c r="B124" s="36" t="s">
        <v>26</v>
      </c>
      <c r="C124" s="55">
        <f>SUM(C125:C127)</f>
        <v>0</v>
      </c>
      <c r="D124" s="37">
        <f>((D139+D122+D123)/(1-C124))*C124</f>
        <v>0</v>
      </c>
    </row>
    <row r="125" spans="1:4" ht="12.75">
      <c r="A125" s="12"/>
      <c r="B125" s="36" t="s">
        <v>43</v>
      </c>
      <c r="C125" s="143">
        <f>Garçom!C125</f>
        <v>0</v>
      </c>
      <c r="D125" s="6">
        <f>((D139+D122+D123)/(1-C124))*C125</f>
        <v>0</v>
      </c>
    </row>
    <row r="126" spans="1:4" ht="12.75">
      <c r="A126" s="12"/>
      <c r="B126" s="36" t="s">
        <v>44</v>
      </c>
      <c r="C126" s="143">
        <f>Garçom!C126</f>
        <v>0</v>
      </c>
      <c r="D126" s="6">
        <f>((D139+D122+D123)/(1-C124))*C126</f>
        <v>0</v>
      </c>
    </row>
    <row r="127" spans="1:4" ht="12.75">
      <c r="A127" s="12"/>
      <c r="B127" s="36" t="s">
        <v>45</v>
      </c>
      <c r="C127" s="143">
        <f>Garçom!C127</f>
        <v>0</v>
      </c>
      <c r="D127" s="6">
        <f>((D139+D122+D123)/(1-C124))*C127</f>
        <v>0</v>
      </c>
    </row>
    <row r="128" spans="1:4" ht="12.75">
      <c r="A128" s="2"/>
      <c r="B128" s="100" t="s">
        <v>110</v>
      </c>
      <c r="C128" s="31"/>
      <c r="D128" s="11">
        <f>D122+D123+D124</f>
        <v>0</v>
      </c>
    </row>
    <row r="129" spans="1:4" ht="12.75">
      <c r="A129" s="53" t="s">
        <v>111</v>
      </c>
      <c r="B129" s="47"/>
      <c r="C129" s="47"/>
      <c r="D129" s="39"/>
    </row>
    <row r="130" spans="1:4" ht="12.75">
      <c r="A130" s="53" t="s">
        <v>112</v>
      </c>
      <c r="B130" s="39"/>
      <c r="C130" s="39"/>
      <c r="D130" s="39"/>
    </row>
    <row r="131" spans="1:4">
      <c r="A131" s="39"/>
      <c r="B131" s="39"/>
      <c r="C131" s="39"/>
      <c r="D131" s="39"/>
    </row>
    <row r="132" spans="1:4" ht="12.75">
      <c r="A132" s="200" t="s">
        <v>68</v>
      </c>
      <c r="B132" s="200"/>
      <c r="C132" s="200"/>
      <c r="D132" s="200"/>
    </row>
    <row r="133" spans="1:4" ht="24" customHeight="1">
      <c r="A133" s="2"/>
      <c r="B133" s="252" t="s">
        <v>28</v>
      </c>
      <c r="C133" s="252"/>
      <c r="D133" s="102" t="s">
        <v>29</v>
      </c>
    </row>
    <row r="134" spans="1:4" ht="12.75">
      <c r="A134" s="32" t="s">
        <v>2</v>
      </c>
      <c r="B134" s="220" t="s">
        <v>30</v>
      </c>
      <c r="C134" s="220"/>
      <c r="D134" s="29">
        <f>D30</f>
        <v>0</v>
      </c>
    </row>
    <row r="135" spans="1:4" ht="12.75">
      <c r="A135" s="32" t="s">
        <v>4</v>
      </c>
      <c r="B135" s="220" t="s">
        <v>69</v>
      </c>
      <c r="C135" s="220"/>
      <c r="D135" s="29">
        <f>D76</f>
        <v>0</v>
      </c>
    </row>
    <row r="136" spans="1:4" ht="12.75">
      <c r="A136" s="32" t="s">
        <v>5</v>
      </c>
      <c r="B136" s="220" t="s">
        <v>70</v>
      </c>
      <c r="C136" s="220"/>
      <c r="D136" s="29">
        <f>D87</f>
        <v>0</v>
      </c>
    </row>
    <row r="137" spans="1:4" ht="24" customHeight="1">
      <c r="A137" s="32" t="s">
        <v>6</v>
      </c>
      <c r="B137" s="220" t="s">
        <v>71</v>
      </c>
      <c r="C137" s="220"/>
      <c r="D137" s="5">
        <f>D109</f>
        <v>0</v>
      </c>
    </row>
    <row r="138" spans="1:4" ht="12.75">
      <c r="A138" s="32" t="s">
        <v>7</v>
      </c>
      <c r="B138" s="220" t="s">
        <v>72</v>
      </c>
      <c r="C138" s="220"/>
      <c r="D138" s="29">
        <f>D117</f>
        <v>0</v>
      </c>
    </row>
    <row r="139" spans="1:4" ht="16.5" customHeight="1">
      <c r="A139" s="205" t="s">
        <v>73</v>
      </c>
      <c r="B139" s="205"/>
      <c r="C139" s="205"/>
      <c r="D139" s="11">
        <f>SUM(D134:D138)</f>
        <v>0</v>
      </c>
    </row>
    <row r="140" spans="1:4" ht="12.75">
      <c r="A140" s="32" t="s">
        <v>8</v>
      </c>
      <c r="B140" s="206" t="s">
        <v>74</v>
      </c>
      <c r="C140" s="206"/>
      <c r="D140" s="29">
        <f>D128</f>
        <v>0</v>
      </c>
    </row>
    <row r="141" spans="1:4" ht="16.5" customHeight="1">
      <c r="A141" s="205" t="s">
        <v>31</v>
      </c>
      <c r="B141" s="205"/>
      <c r="C141" s="205"/>
      <c r="D141" s="11">
        <f>TRUNC((D139+D140),2)</f>
        <v>0</v>
      </c>
    </row>
    <row r="142" spans="1:4" ht="12.75" hidden="1" customHeight="1">
      <c r="A142" s="166" t="s">
        <v>115</v>
      </c>
      <c r="B142" s="166"/>
      <c r="C142" s="166"/>
      <c r="D142" s="166"/>
    </row>
    <row r="145" spans="3:3"/>
    <row r="146" spans="3:3" hidden="1">
      <c r="C146" s="38"/>
    </row>
  </sheetData>
  <sheetProtection formatCells="0" formatColumns="0" formatRows="0" insertColumns="0" insertRows="0"/>
  <mergeCells count="76">
    <mergeCell ref="A141:C141"/>
    <mergeCell ref="A142:D142"/>
    <mergeCell ref="B114:C114"/>
    <mergeCell ref="B115:C115"/>
    <mergeCell ref="B135:C135"/>
    <mergeCell ref="B136:C136"/>
    <mergeCell ref="B137:C137"/>
    <mergeCell ref="B138:C138"/>
    <mergeCell ref="A139:C139"/>
    <mergeCell ref="B140:C140"/>
    <mergeCell ref="A118:D118"/>
    <mergeCell ref="A119:D119"/>
    <mergeCell ref="A120:D120"/>
    <mergeCell ref="A132:D132"/>
    <mergeCell ref="B133:C133"/>
    <mergeCell ref="B134:C134"/>
    <mergeCell ref="B117:C117"/>
    <mergeCell ref="A90:D90"/>
    <mergeCell ref="A92:D92"/>
    <mergeCell ref="A94:D94"/>
    <mergeCell ref="A102:B102"/>
    <mergeCell ref="A104:B104"/>
    <mergeCell ref="A106:D106"/>
    <mergeCell ref="A109:B109"/>
    <mergeCell ref="A111:D111"/>
    <mergeCell ref="B112:C112"/>
    <mergeCell ref="B113:C113"/>
    <mergeCell ref="B116:C116"/>
    <mergeCell ref="A88:D88"/>
    <mergeCell ref="C64:D64"/>
    <mergeCell ref="C65:D65"/>
    <mergeCell ref="C66:D66"/>
    <mergeCell ref="C67:D67"/>
    <mergeCell ref="C68:D68"/>
    <mergeCell ref="A69:D69"/>
    <mergeCell ref="A70:D70"/>
    <mergeCell ref="A71:D71"/>
    <mergeCell ref="A76:B76"/>
    <mergeCell ref="A79:D79"/>
    <mergeCell ref="A87:B87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61DFE-CF99-4E53-8B9A-8D3F0E267F53}">
  <dimension ref="A1:E146"/>
  <sheetViews>
    <sheetView showGridLines="0" view="pageBreakPreview" zoomScale="96" zoomScaleNormal="100" zoomScaleSheetLayoutView="96" workbookViewId="0">
      <selection activeCell="A7" sqref="A7:B7"/>
    </sheetView>
  </sheetViews>
  <sheetFormatPr defaultColWidth="0" defaultRowHeight="12" zeroHeight="1"/>
  <cols>
    <col min="1" max="1" width="5" style="80" customWidth="1"/>
    <col min="2" max="2" width="40.140625" style="80" customWidth="1"/>
    <col min="3" max="3" width="18" style="80" customWidth="1"/>
    <col min="4" max="4" width="18.28515625" style="80" customWidth="1"/>
    <col min="5" max="5" width="17.28515625" style="80" hidden="1" customWidth="1"/>
    <col min="6" max="16384" width="0" style="80" hidden="1"/>
  </cols>
  <sheetData>
    <row r="1" spans="1:4" ht="12.75">
      <c r="A1" s="145" t="s">
        <v>211</v>
      </c>
      <c r="B1" s="56"/>
      <c r="C1" s="56"/>
      <c r="D1" s="57"/>
    </row>
    <row r="2" spans="1:4" ht="12.75">
      <c r="A2" s="146" t="s">
        <v>212</v>
      </c>
      <c r="B2" s="58"/>
      <c r="C2" s="58"/>
      <c r="D2" s="59"/>
    </row>
    <row r="3" spans="1:4" ht="12.75">
      <c r="A3" s="146" t="s">
        <v>213</v>
      </c>
      <c r="B3" s="58"/>
      <c r="C3" s="58"/>
      <c r="D3" s="59"/>
    </row>
    <row r="4" spans="1:4" ht="12.75">
      <c r="A4" s="146" t="s">
        <v>214</v>
      </c>
      <c r="B4" s="58"/>
      <c r="C4" s="58"/>
      <c r="D4" s="59"/>
    </row>
    <row r="5" spans="1:4" ht="12.75">
      <c r="A5" s="146" t="s">
        <v>215</v>
      </c>
      <c r="B5" s="58"/>
      <c r="C5" s="58"/>
      <c r="D5" s="59"/>
    </row>
    <row r="6" spans="1:4">
      <c r="A6" s="7"/>
      <c r="B6" s="7"/>
      <c r="C6" s="7"/>
      <c r="D6" s="7"/>
    </row>
    <row r="7" spans="1:4" ht="12.75">
      <c r="A7" s="173" t="s">
        <v>37</v>
      </c>
      <c r="B7" s="173"/>
      <c r="C7" s="237" t="s">
        <v>216</v>
      </c>
      <c r="D7" s="237"/>
    </row>
    <row r="8" spans="1:4" ht="12.75">
      <c r="A8" s="173" t="s">
        <v>33</v>
      </c>
      <c r="B8" s="173"/>
      <c r="C8" s="174" t="s">
        <v>274</v>
      </c>
      <c r="D8" s="174"/>
    </row>
    <row r="9" spans="1:4"/>
    <row r="10" spans="1:4" ht="12.75">
      <c r="A10" s="8"/>
      <c r="B10" s="8"/>
      <c r="C10" s="8"/>
      <c r="D10" s="8"/>
    </row>
    <row r="11" spans="1:4" ht="12.75">
      <c r="A11" s="66" t="s">
        <v>2</v>
      </c>
      <c r="B11" s="231" t="s">
        <v>34</v>
      </c>
      <c r="C11" s="231"/>
      <c r="D11" s="82"/>
    </row>
    <row r="12" spans="1:4" ht="12.75">
      <c r="A12" s="66" t="s">
        <v>4</v>
      </c>
      <c r="B12" s="231" t="s">
        <v>35</v>
      </c>
      <c r="C12" s="231"/>
      <c r="D12" s="110" t="s">
        <v>126</v>
      </c>
    </row>
    <row r="13" spans="1:4" ht="12.75">
      <c r="A13" s="66" t="s">
        <v>5</v>
      </c>
      <c r="B13" s="231" t="s">
        <v>78</v>
      </c>
      <c r="C13" s="231"/>
      <c r="D13" s="163"/>
    </row>
    <row r="14" spans="1:4" ht="12.75">
      <c r="A14" s="66" t="s">
        <v>6</v>
      </c>
      <c r="B14" s="221" t="s">
        <v>47</v>
      </c>
      <c r="C14" s="222"/>
      <c r="D14" s="163"/>
    </row>
    <row r="15" spans="1:4" ht="12.75">
      <c r="A15" s="66" t="s">
        <v>7</v>
      </c>
      <c r="B15" s="231" t="s">
        <v>36</v>
      </c>
      <c r="C15" s="231"/>
      <c r="D15" s="66">
        <v>12</v>
      </c>
    </row>
    <row r="16" spans="1:4">
      <c r="A16" s="84"/>
      <c r="B16" s="84"/>
      <c r="C16" s="85"/>
      <c r="D16" s="84"/>
    </row>
    <row r="17" spans="1:4" ht="12.75">
      <c r="A17" s="236" t="s">
        <v>38</v>
      </c>
      <c r="B17" s="236"/>
      <c r="C17" s="236"/>
      <c r="D17" s="236"/>
    </row>
    <row r="18" spans="1:4" ht="30" customHeight="1">
      <c r="A18" s="227" t="s">
        <v>39</v>
      </c>
      <c r="B18" s="227"/>
      <c r="C18" s="227"/>
      <c r="D18" s="227"/>
    </row>
    <row r="19" spans="1:4" ht="12.75">
      <c r="A19" s="66">
        <v>1</v>
      </c>
      <c r="B19" s="231" t="s">
        <v>75</v>
      </c>
      <c r="C19" s="231"/>
      <c r="D19" s="66" t="s">
        <v>144</v>
      </c>
    </row>
    <row r="20" spans="1:4" ht="12.75">
      <c r="A20" s="66">
        <v>2</v>
      </c>
      <c r="B20" s="231" t="s">
        <v>76</v>
      </c>
      <c r="C20" s="231"/>
      <c r="D20" s="113"/>
    </row>
    <row r="21" spans="1:4" ht="12.75">
      <c r="A21" s="66">
        <v>3</v>
      </c>
      <c r="B21" s="231" t="s">
        <v>77</v>
      </c>
      <c r="C21" s="231"/>
      <c r="D21" s="140"/>
    </row>
    <row r="22" spans="1:4" ht="26.25" customHeight="1">
      <c r="A22" s="66">
        <v>4</v>
      </c>
      <c r="B22" s="231" t="s">
        <v>40</v>
      </c>
      <c r="C22" s="231"/>
      <c r="D22" s="113" t="s">
        <v>209</v>
      </c>
    </row>
    <row r="23" spans="1:4" ht="12.75">
      <c r="A23" s="66">
        <v>5</v>
      </c>
      <c r="B23" s="231" t="s">
        <v>41</v>
      </c>
      <c r="C23" s="231"/>
      <c r="D23" s="141"/>
    </row>
    <row r="24" spans="1:4" ht="12.75">
      <c r="A24" s="86"/>
      <c r="B24" s="86"/>
      <c r="C24" s="86"/>
      <c r="D24" s="87"/>
    </row>
    <row r="25" spans="1:4" ht="12.75">
      <c r="A25" s="86"/>
      <c r="B25" s="86"/>
      <c r="C25" s="86"/>
      <c r="D25" s="87"/>
    </row>
    <row r="26" spans="1:4" ht="12.75">
      <c r="A26" s="236" t="s">
        <v>42</v>
      </c>
      <c r="B26" s="236"/>
      <c r="C26" s="236"/>
      <c r="D26" s="236"/>
    </row>
    <row r="27" spans="1:4" ht="12.75">
      <c r="A27" s="88">
        <v>1</v>
      </c>
      <c r="B27" s="227" t="s">
        <v>0</v>
      </c>
      <c r="C27" s="227"/>
      <c r="D27" s="88" t="s">
        <v>1</v>
      </c>
    </row>
    <row r="28" spans="1:4" ht="12.75">
      <c r="A28" s="108" t="s">
        <v>2</v>
      </c>
      <c r="B28" s="231" t="s">
        <v>3</v>
      </c>
      <c r="C28" s="231"/>
      <c r="D28" s="142"/>
    </row>
    <row r="29" spans="1:4" ht="12.75">
      <c r="A29" s="108" t="s">
        <v>4</v>
      </c>
      <c r="B29" s="231" t="s">
        <v>11</v>
      </c>
      <c r="C29" s="231"/>
      <c r="D29" s="142"/>
    </row>
    <row r="30" spans="1:4" ht="15" customHeight="1">
      <c r="A30" s="228" t="s">
        <v>83</v>
      </c>
      <c r="B30" s="229"/>
      <c r="C30" s="230"/>
      <c r="D30" s="90">
        <f>SUM(D28:D29)</f>
        <v>0</v>
      </c>
    </row>
    <row r="31" spans="1:4" ht="24" customHeight="1">
      <c r="A31" s="234" t="s">
        <v>79</v>
      </c>
      <c r="B31" s="235"/>
      <c r="C31" s="235"/>
      <c r="D31" s="235"/>
    </row>
    <row r="32" spans="1:4" ht="12.75">
      <c r="A32" s="241"/>
      <c r="B32" s="242"/>
      <c r="C32" s="242"/>
      <c r="D32" s="242"/>
    </row>
    <row r="33" spans="1:4" ht="15" customHeight="1">
      <c r="A33" s="241" t="s">
        <v>48</v>
      </c>
      <c r="B33" s="242"/>
      <c r="C33" s="242"/>
      <c r="D33" s="242"/>
    </row>
    <row r="34" spans="1:4" s="39" customFormat="1" ht="15" customHeight="1">
      <c r="A34" s="241" t="s">
        <v>49</v>
      </c>
      <c r="B34" s="242"/>
      <c r="C34" s="242"/>
      <c r="D34" s="242"/>
    </row>
    <row r="35" spans="1:4" ht="25.5" customHeight="1">
      <c r="A35" s="107" t="s">
        <v>50</v>
      </c>
      <c r="B35" s="107" t="s">
        <v>56</v>
      </c>
      <c r="C35" s="107" t="s">
        <v>15</v>
      </c>
      <c r="D35" s="107" t="s">
        <v>1</v>
      </c>
    </row>
    <row r="36" spans="1:4" ht="12.75">
      <c r="A36" s="21" t="s">
        <v>2</v>
      </c>
      <c r="B36" s="22" t="s">
        <v>80</v>
      </c>
      <c r="C36" s="23">
        <v>8.3299999999999999E-2</v>
      </c>
      <c r="D36" s="24">
        <f>C36*D30</f>
        <v>0</v>
      </c>
    </row>
    <row r="37" spans="1:4" ht="25.5" hidden="1">
      <c r="A37" s="21" t="s">
        <v>4</v>
      </c>
      <c r="B37" s="22" t="s">
        <v>81</v>
      </c>
      <c r="C37" s="23">
        <v>2.7799999999999998E-2</v>
      </c>
      <c r="D37" s="24">
        <f>D30*C37</f>
        <v>0</v>
      </c>
    </row>
    <row r="38" spans="1:4" ht="12.75">
      <c r="A38" s="205" t="s">
        <v>113</v>
      </c>
      <c r="B38" s="205"/>
      <c r="C38" s="25">
        <f>SUM(C36:C37)</f>
        <v>0.1111</v>
      </c>
      <c r="D38" s="26">
        <f>SUM(D36:D37)</f>
        <v>0</v>
      </c>
    </row>
    <row r="39" spans="1:4" ht="25.5">
      <c r="A39" s="21" t="s">
        <v>5</v>
      </c>
      <c r="B39" s="22" t="s">
        <v>114</v>
      </c>
      <c r="C39" s="23">
        <f>C38*C55</f>
        <v>3.7551800000000003E-2</v>
      </c>
      <c r="D39" s="24">
        <f>D30*C39</f>
        <v>0</v>
      </c>
    </row>
    <row r="40" spans="1:4" ht="12.75">
      <c r="A40" s="205" t="s">
        <v>82</v>
      </c>
      <c r="B40" s="205"/>
      <c r="C40" s="25">
        <f>SUM(C38:C39)</f>
        <v>0.1486518</v>
      </c>
      <c r="D40" s="26">
        <f>SUM(D38:D39)</f>
        <v>0</v>
      </c>
    </row>
    <row r="41" spans="1:4" ht="53.25" customHeight="1">
      <c r="A41" s="245" t="s">
        <v>84</v>
      </c>
      <c r="B41" s="246"/>
      <c r="C41" s="246"/>
      <c r="D41" s="247"/>
    </row>
    <row r="42" spans="1:4" ht="40.5" customHeight="1">
      <c r="A42" s="238" t="s">
        <v>85</v>
      </c>
      <c r="B42" s="239"/>
      <c r="C42" s="239"/>
      <c r="D42" s="240"/>
    </row>
    <row r="43" spans="1:4" ht="51.75" customHeight="1">
      <c r="A43" s="248" t="s">
        <v>86</v>
      </c>
      <c r="B43" s="249"/>
      <c r="C43" s="249"/>
      <c r="D43" s="250"/>
    </row>
    <row r="44" spans="1:4" ht="15" customHeight="1">
      <c r="A44" s="111"/>
      <c r="B44" s="112"/>
      <c r="C44" s="112"/>
      <c r="D44" s="112"/>
    </row>
    <row r="45" spans="1:4" ht="25.5" customHeight="1">
      <c r="A45" s="207" t="s">
        <v>51</v>
      </c>
      <c r="B45" s="208"/>
      <c r="C45" s="208"/>
      <c r="D45" s="208"/>
    </row>
    <row r="46" spans="1:4" ht="17.25" customHeight="1">
      <c r="A46" s="13" t="s">
        <v>55</v>
      </c>
      <c r="B46" s="13" t="s">
        <v>57</v>
      </c>
      <c r="C46" s="13" t="s">
        <v>15</v>
      </c>
      <c r="D46" s="13" t="s">
        <v>1</v>
      </c>
    </row>
    <row r="47" spans="1:4" ht="12.75">
      <c r="A47" s="14" t="s">
        <v>2</v>
      </c>
      <c r="B47" s="15" t="s">
        <v>16</v>
      </c>
      <c r="C47" s="16">
        <v>0.2</v>
      </c>
      <c r="D47" s="17">
        <f>D30*C47</f>
        <v>0</v>
      </c>
    </row>
    <row r="48" spans="1:4" ht="12.75">
      <c r="A48" s="14" t="s">
        <v>4</v>
      </c>
      <c r="B48" s="15" t="s">
        <v>18</v>
      </c>
      <c r="C48" s="40">
        <v>2.5000000000000001E-2</v>
      </c>
      <c r="D48" s="17">
        <f>D30*C48</f>
        <v>0</v>
      </c>
    </row>
    <row r="49" spans="1:4" ht="12.75">
      <c r="A49" s="14" t="s">
        <v>5</v>
      </c>
      <c r="B49" s="15" t="s">
        <v>52</v>
      </c>
      <c r="C49" s="143">
        <f>Garçom!C49</f>
        <v>0</v>
      </c>
      <c r="D49" s="17">
        <f>D30*C49</f>
        <v>0</v>
      </c>
    </row>
    <row r="50" spans="1:4" ht="12.75">
      <c r="A50" s="14" t="s">
        <v>6</v>
      </c>
      <c r="B50" s="15" t="s">
        <v>53</v>
      </c>
      <c r="C50" s="40">
        <v>1.4999999999999999E-2</v>
      </c>
      <c r="D50" s="17">
        <f>D30*C50</f>
        <v>0</v>
      </c>
    </row>
    <row r="51" spans="1:4" ht="12.75">
      <c r="A51" s="14" t="s">
        <v>7</v>
      </c>
      <c r="B51" s="15" t="s">
        <v>54</v>
      </c>
      <c r="C51" s="40">
        <v>0.01</v>
      </c>
      <c r="D51" s="17">
        <f>D30*C51</f>
        <v>0</v>
      </c>
    </row>
    <row r="52" spans="1:4" ht="12.75">
      <c r="A52" s="14" t="s">
        <v>8</v>
      </c>
      <c r="B52" s="15" t="s">
        <v>20</v>
      </c>
      <c r="C52" s="16">
        <v>6.0000000000000001E-3</v>
      </c>
      <c r="D52" s="17">
        <f>D30*C52</f>
        <v>0</v>
      </c>
    </row>
    <row r="53" spans="1:4" ht="12.75">
      <c r="A53" s="14" t="s">
        <v>9</v>
      </c>
      <c r="B53" s="15" t="s">
        <v>17</v>
      </c>
      <c r="C53" s="16">
        <v>2E-3</v>
      </c>
      <c r="D53" s="17">
        <f>D30*C53</f>
        <v>0</v>
      </c>
    </row>
    <row r="54" spans="1:4" ht="12.75">
      <c r="A54" s="14" t="s">
        <v>10</v>
      </c>
      <c r="B54" s="15" t="s">
        <v>19</v>
      </c>
      <c r="C54" s="40">
        <v>0.08</v>
      </c>
      <c r="D54" s="17">
        <f>D30*C54</f>
        <v>0</v>
      </c>
    </row>
    <row r="55" spans="1:4" ht="12.75">
      <c r="A55" s="251" t="s">
        <v>91</v>
      </c>
      <c r="B55" s="251"/>
      <c r="C55" s="18">
        <f>SUM(C47:C54)</f>
        <v>0.33800000000000002</v>
      </c>
      <c r="D55" s="19">
        <f>SUM(D47:D54)</f>
        <v>0</v>
      </c>
    </row>
    <row r="56" spans="1:4" ht="27" customHeight="1">
      <c r="A56" s="245" t="s">
        <v>87</v>
      </c>
      <c r="B56" s="246"/>
      <c r="C56" s="246"/>
      <c r="D56" s="247"/>
    </row>
    <row r="57" spans="1:4" ht="27" customHeight="1">
      <c r="A57" s="238" t="s">
        <v>88</v>
      </c>
      <c r="B57" s="239"/>
      <c r="C57" s="239"/>
      <c r="D57" s="240"/>
    </row>
    <row r="58" spans="1:4" ht="27" customHeight="1">
      <c r="A58" s="248" t="s">
        <v>89</v>
      </c>
      <c r="B58" s="249"/>
      <c r="C58" s="249"/>
      <c r="D58" s="250"/>
    </row>
    <row r="59" spans="1:4" ht="15" customHeight="1">
      <c r="A59" s="112"/>
      <c r="B59" s="112"/>
      <c r="C59" s="112"/>
      <c r="D59" s="112"/>
    </row>
    <row r="60" spans="1:4" ht="15" customHeight="1">
      <c r="A60" s="207" t="s">
        <v>58</v>
      </c>
      <c r="B60" s="208"/>
      <c r="C60" s="208"/>
      <c r="D60" s="208"/>
    </row>
    <row r="61" spans="1:4" ht="25.5">
      <c r="A61" s="109" t="s">
        <v>60</v>
      </c>
      <c r="B61" s="109" t="s">
        <v>12</v>
      </c>
      <c r="C61" s="109" t="s">
        <v>32</v>
      </c>
      <c r="D61" s="109" t="s">
        <v>46</v>
      </c>
    </row>
    <row r="62" spans="1:4" ht="12.75">
      <c r="A62" s="10" t="s">
        <v>2</v>
      </c>
      <c r="B62" s="91" t="s">
        <v>90</v>
      </c>
      <c r="C62" s="142">
        <f>Garçom!C62</f>
        <v>0</v>
      </c>
      <c r="D62" s="89">
        <f>IF((C62*22*2)-(D28*6%)&gt;0,(C62*22*2)-(D28*6%),0)</f>
        <v>0</v>
      </c>
    </row>
    <row r="63" spans="1:4" ht="12.75">
      <c r="A63" s="10" t="s">
        <v>4</v>
      </c>
      <c r="B63" s="92" t="s">
        <v>138</v>
      </c>
      <c r="C63" s="142">
        <f>Garçom!C63</f>
        <v>0</v>
      </c>
      <c r="D63" s="89">
        <f>C63*22</f>
        <v>0</v>
      </c>
    </row>
    <row r="64" spans="1:4" ht="12.75">
      <c r="A64" s="10" t="s">
        <v>5</v>
      </c>
      <c r="B64" s="93" t="s">
        <v>139</v>
      </c>
      <c r="C64" s="243">
        <f>Garçom!C64</f>
        <v>0</v>
      </c>
      <c r="D64" s="244"/>
    </row>
    <row r="65" spans="1:4" ht="12.75">
      <c r="A65" s="10" t="s">
        <v>6</v>
      </c>
      <c r="B65" s="69" t="s">
        <v>143</v>
      </c>
      <c r="C65" s="243">
        <f>Garçom!C65</f>
        <v>0</v>
      </c>
      <c r="D65" s="244"/>
    </row>
    <row r="66" spans="1:4" ht="12.75">
      <c r="A66" s="10" t="s">
        <v>7</v>
      </c>
      <c r="B66" s="69" t="s">
        <v>140</v>
      </c>
      <c r="C66" s="243">
        <f>Garçom!C66</f>
        <v>0</v>
      </c>
      <c r="D66" s="244"/>
    </row>
    <row r="67" spans="1:4" ht="12.75">
      <c r="A67" s="10" t="s">
        <v>8</v>
      </c>
      <c r="B67" s="69" t="s">
        <v>141</v>
      </c>
      <c r="C67" s="243">
        <f>Garçom!C67</f>
        <v>0</v>
      </c>
      <c r="D67" s="244"/>
    </row>
    <row r="68" spans="1:4" ht="12.75">
      <c r="A68" s="2"/>
      <c r="B68" s="94" t="s">
        <v>92</v>
      </c>
      <c r="C68" s="225">
        <f>D62+D63+C64+C65+C66+C67</f>
        <v>0</v>
      </c>
      <c r="D68" s="226"/>
    </row>
    <row r="69" spans="1:4" ht="27" customHeight="1">
      <c r="A69" s="201" t="s">
        <v>137</v>
      </c>
      <c r="B69" s="202"/>
      <c r="C69" s="202"/>
      <c r="D69" s="202"/>
    </row>
    <row r="70" spans="1:4">
      <c r="A70" s="212"/>
      <c r="B70" s="213"/>
      <c r="C70" s="213"/>
      <c r="D70" s="213"/>
    </row>
    <row r="71" spans="1:4" ht="29.25" customHeight="1">
      <c r="A71" s="207" t="s">
        <v>59</v>
      </c>
      <c r="B71" s="208"/>
      <c r="C71" s="208"/>
      <c r="D71" s="208"/>
    </row>
    <row r="72" spans="1:4" ht="25.5">
      <c r="A72" s="107">
        <v>2</v>
      </c>
      <c r="B72" s="107" t="s">
        <v>61</v>
      </c>
      <c r="C72" s="107" t="s">
        <v>15</v>
      </c>
      <c r="D72" s="107" t="s">
        <v>1</v>
      </c>
    </row>
    <row r="73" spans="1:4" ht="25.5">
      <c r="A73" s="108" t="s">
        <v>50</v>
      </c>
      <c r="B73" s="28" t="s">
        <v>56</v>
      </c>
      <c r="C73" s="33">
        <f>C40</f>
        <v>0.1486518</v>
      </c>
      <c r="D73" s="29">
        <f>D40</f>
        <v>0</v>
      </c>
    </row>
    <row r="74" spans="1:4" ht="12.75">
      <c r="A74" s="108" t="s">
        <v>55</v>
      </c>
      <c r="B74" s="28" t="s">
        <v>57</v>
      </c>
      <c r="C74" s="33">
        <f>C55</f>
        <v>0.33800000000000002</v>
      </c>
      <c r="D74" s="29">
        <f>D55</f>
        <v>0</v>
      </c>
    </row>
    <row r="75" spans="1:4" ht="12.75">
      <c r="A75" s="108" t="s">
        <v>60</v>
      </c>
      <c r="B75" s="28" t="s">
        <v>12</v>
      </c>
      <c r="C75" s="33" t="s">
        <v>62</v>
      </c>
      <c r="D75" s="29">
        <f>C68</f>
        <v>0</v>
      </c>
    </row>
    <row r="76" spans="1:4" ht="12.75">
      <c r="A76" s="205" t="s">
        <v>93</v>
      </c>
      <c r="B76" s="205"/>
      <c r="C76" s="34" t="s">
        <v>62</v>
      </c>
      <c r="D76" s="11">
        <f>SUM(D73:D75)</f>
        <v>0</v>
      </c>
    </row>
    <row r="77" spans="1:4">
      <c r="A77" s="78"/>
      <c r="B77" s="79"/>
      <c r="C77" s="79"/>
      <c r="D77" s="79"/>
    </row>
    <row r="78" spans="1:4">
      <c r="A78" s="78"/>
      <c r="B78" s="79"/>
      <c r="C78" s="79"/>
      <c r="D78" s="79"/>
    </row>
    <row r="79" spans="1:4" ht="27" customHeight="1">
      <c r="A79" s="207" t="s">
        <v>94</v>
      </c>
      <c r="B79" s="208"/>
      <c r="C79" s="208"/>
      <c r="D79" s="208"/>
    </row>
    <row r="80" spans="1:4" ht="18.75" customHeight="1">
      <c r="A80" s="107">
        <v>3</v>
      </c>
      <c r="B80" s="107" t="s">
        <v>21</v>
      </c>
      <c r="C80" s="107" t="s">
        <v>15</v>
      </c>
      <c r="D80" s="107" t="s">
        <v>1</v>
      </c>
    </row>
    <row r="81" spans="1:4" ht="12.75">
      <c r="A81" s="108" t="s">
        <v>2</v>
      </c>
      <c r="B81" s="69" t="s">
        <v>22</v>
      </c>
      <c r="C81" s="70">
        <v>4.1999999999999997E-3</v>
      </c>
      <c r="D81" s="29">
        <f t="shared" ref="D81:D86" si="0">D$30*C81</f>
        <v>0</v>
      </c>
    </row>
    <row r="82" spans="1:4" ht="62.25">
      <c r="A82" s="108" t="s">
        <v>4</v>
      </c>
      <c r="B82" s="69" t="s">
        <v>120</v>
      </c>
      <c r="C82" s="70">
        <f>C81*C54</f>
        <v>3.3599999999999998E-4</v>
      </c>
      <c r="D82" s="29">
        <f t="shared" si="0"/>
        <v>0</v>
      </c>
    </row>
    <row r="83" spans="1:4" ht="62.25">
      <c r="A83" s="108" t="s">
        <v>5</v>
      </c>
      <c r="B83" s="69" t="s">
        <v>121</v>
      </c>
      <c r="C83" s="70">
        <f>40%*C55*C81</f>
        <v>5.6784000000000001E-4</v>
      </c>
      <c r="D83" s="29">
        <f t="shared" si="0"/>
        <v>0</v>
      </c>
    </row>
    <row r="84" spans="1:4" ht="12.75">
      <c r="A84" s="108" t="s">
        <v>6</v>
      </c>
      <c r="B84" s="69" t="s">
        <v>23</v>
      </c>
      <c r="C84" s="70">
        <v>1.9400000000000001E-2</v>
      </c>
      <c r="D84" s="29">
        <f t="shared" si="0"/>
        <v>0</v>
      </c>
    </row>
    <row r="85" spans="1:4" ht="62.25">
      <c r="A85" s="108" t="s">
        <v>7</v>
      </c>
      <c r="B85" s="69" t="s">
        <v>122</v>
      </c>
      <c r="C85" s="70">
        <f>C55*C84</f>
        <v>6.5572000000000009E-3</v>
      </c>
      <c r="D85" s="29">
        <f t="shared" si="0"/>
        <v>0</v>
      </c>
    </row>
    <row r="86" spans="1:4" ht="62.25">
      <c r="A86" s="108" t="s">
        <v>8</v>
      </c>
      <c r="B86" s="69" t="s">
        <v>123</v>
      </c>
      <c r="C86" s="70">
        <f>40%*C55*C84</f>
        <v>2.6228800000000002E-3</v>
      </c>
      <c r="D86" s="29">
        <f t="shared" si="0"/>
        <v>0</v>
      </c>
    </row>
    <row r="87" spans="1:4" ht="12.75">
      <c r="A87" s="205" t="s">
        <v>95</v>
      </c>
      <c r="B87" s="205"/>
      <c r="C87" s="30">
        <f>SUM(C81:C86)</f>
        <v>3.3683919999999999E-2</v>
      </c>
      <c r="D87" s="11">
        <f>SUM(D81:D86)</f>
        <v>0</v>
      </c>
    </row>
    <row r="88" spans="1:4" ht="66" customHeight="1">
      <c r="A88" s="214" t="s">
        <v>124</v>
      </c>
      <c r="B88" s="215"/>
      <c r="C88" s="215"/>
      <c r="D88" s="215"/>
    </row>
    <row r="89" spans="1:4" ht="12.75">
      <c r="A89" s="111"/>
      <c r="B89" s="112"/>
      <c r="C89" s="112"/>
      <c r="D89" s="112"/>
    </row>
    <row r="90" spans="1:4" ht="12.75">
      <c r="A90" s="207" t="s">
        <v>63</v>
      </c>
      <c r="B90" s="208"/>
      <c r="C90" s="208"/>
      <c r="D90" s="208"/>
    </row>
    <row r="91" spans="1:4"/>
    <row r="92" spans="1:4" ht="51" customHeight="1">
      <c r="A92" s="217" t="s">
        <v>96</v>
      </c>
      <c r="B92" s="218"/>
      <c r="C92" s="218"/>
      <c r="D92" s="219"/>
    </row>
    <row r="93" spans="1:4" ht="12.75">
      <c r="A93" s="105"/>
      <c r="B93" s="106"/>
      <c r="C93" s="106"/>
      <c r="D93" s="106"/>
    </row>
    <row r="94" spans="1:4" ht="24.75" customHeight="1">
      <c r="A94" s="207" t="s">
        <v>97</v>
      </c>
      <c r="B94" s="208"/>
      <c r="C94" s="208"/>
      <c r="D94" s="208"/>
    </row>
    <row r="95" spans="1:4" ht="19.5" customHeight="1">
      <c r="A95" s="107" t="s">
        <v>14</v>
      </c>
      <c r="B95" s="107" t="s">
        <v>64</v>
      </c>
      <c r="C95" s="107" t="s">
        <v>15</v>
      </c>
      <c r="D95" s="107" t="s">
        <v>1</v>
      </c>
    </row>
    <row r="96" spans="1:4" ht="38.25">
      <c r="A96" s="108" t="s">
        <v>2</v>
      </c>
      <c r="B96" s="28" t="s">
        <v>99</v>
      </c>
      <c r="C96" s="71">
        <v>9.9400000000000002E-2</v>
      </c>
      <c r="D96" s="29">
        <f t="shared" ref="D96:D101" si="1">D$30*C96</f>
        <v>0</v>
      </c>
    </row>
    <row r="97" spans="1:4" ht="12.75">
      <c r="A97" s="108" t="s">
        <v>4</v>
      </c>
      <c r="B97" s="28" t="s">
        <v>100</v>
      </c>
      <c r="C97" s="143">
        <f>Garçom!C97</f>
        <v>0</v>
      </c>
      <c r="D97" s="29">
        <f t="shared" si="1"/>
        <v>0</v>
      </c>
    </row>
    <row r="98" spans="1:4" ht="25.5">
      <c r="A98" s="108" t="s">
        <v>5</v>
      </c>
      <c r="B98" s="28" t="s">
        <v>101</v>
      </c>
      <c r="C98" s="143">
        <f>Garçom!C98</f>
        <v>0</v>
      </c>
      <c r="D98" s="29">
        <f t="shared" si="1"/>
        <v>0</v>
      </c>
    </row>
    <row r="99" spans="1:4" ht="25.5">
      <c r="A99" s="108" t="s">
        <v>6</v>
      </c>
      <c r="B99" s="28" t="s">
        <v>102</v>
      </c>
      <c r="C99" s="143">
        <f>Garçom!C99</f>
        <v>0</v>
      </c>
      <c r="D99" s="29">
        <f t="shared" si="1"/>
        <v>0</v>
      </c>
    </row>
    <row r="100" spans="1:4" ht="25.5">
      <c r="A100" s="108" t="s">
        <v>7</v>
      </c>
      <c r="B100" s="28" t="s">
        <v>103</v>
      </c>
      <c r="C100" s="143">
        <f>Garçom!C100</f>
        <v>0</v>
      </c>
      <c r="D100" s="29">
        <f t="shared" si="1"/>
        <v>0</v>
      </c>
    </row>
    <row r="101" spans="1:4" ht="12.75">
      <c r="A101" s="108" t="s">
        <v>8</v>
      </c>
      <c r="B101" s="28" t="s">
        <v>104</v>
      </c>
      <c r="C101" s="143">
        <f>Garçom!C101</f>
        <v>0</v>
      </c>
      <c r="D101" s="29">
        <f t="shared" si="1"/>
        <v>0</v>
      </c>
    </row>
    <row r="102" spans="1:4" ht="12.75">
      <c r="A102" s="205" t="s">
        <v>119</v>
      </c>
      <c r="B102" s="205"/>
      <c r="C102" s="31">
        <f>SUM(C96:C101)</f>
        <v>9.9400000000000002E-2</v>
      </c>
      <c r="D102" s="11">
        <f>SUM(D96:D101)</f>
        <v>0</v>
      </c>
    </row>
    <row r="103" spans="1:4" ht="25.5">
      <c r="A103" s="66" t="s">
        <v>9</v>
      </c>
      <c r="B103" s="22" t="s">
        <v>118</v>
      </c>
      <c r="C103" s="67">
        <f>C55*C102</f>
        <v>3.3597200000000001E-2</v>
      </c>
      <c r="D103" s="5">
        <f>C103*D30</f>
        <v>0</v>
      </c>
    </row>
    <row r="104" spans="1:4" ht="12.75">
      <c r="A104" s="205" t="s">
        <v>98</v>
      </c>
      <c r="B104" s="205"/>
      <c r="C104" s="31">
        <f>C102+C103</f>
        <v>0.13299720000000001</v>
      </c>
      <c r="D104" s="11">
        <f>D102+D103</f>
        <v>0</v>
      </c>
    </row>
    <row r="105" spans="1:4" ht="12.75">
      <c r="A105" s="111"/>
      <c r="B105" s="112"/>
      <c r="C105" s="112"/>
      <c r="D105" s="112"/>
    </row>
    <row r="106" spans="1:4" ht="26.25" customHeight="1">
      <c r="A106" s="207" t="s">
        <v>105</v>
      </c>
      <c r="B106" s="208"/>
      <c r="C106" s="208"/>
      <c r="D106" s="208"/>
    </row>
    <row r="107" spans="1:4" ht="25.5">
      <c r="A107" s="107">
        <v>4</v>
      </c>
      <c r="B107" s="107" t="s">
        <v>65</v>
      </c>
      <c r="C107" s="107" t="s">
        <v>15</v>
      </c>
      <c r="D107" s="107" t="s">
        <v>1</v>
      </c>
    </row>
    <row r="108" spans="1:4" ht="12.75">
      <c r="A108" s="108" t="s">
        <v>14</v>
      </c>
      <c r="B108" s="28" t="s">
        <v>107</v>
      </c>
      <c r="C108" s="33">
        <f>C104</f>
        <v>0.13299720000000001</v>
      </c>
      <c r="D108" s="29">
        <f>D104</f>
        <v>0</v>
      </c>
    </row>
    <row r="109" spans="1:4" ht="12.75">
      <c r="A109" s="205" t="s">
        <v>106</v>
      </c>
      <c r="B109" s="205"/>
      <c r="C109" s="34" t="s">
        <v>62</v>
      </c>
      <c r="D109" s="11">
        <f>SUM(D108:D108)</f>
        <v>0</v>
      </c>
    </row>
    <row r="110" spans="1:4" ht="12.75">
      <c r="A110" s="111"/>
      <c r="B110" s="112"/>
      <c r="C110" s="112"/>
      <c r="D110" s="112"/>
    </row>
    <row r="111" spans="1:4" ht="12.75">
      <c r="A111" s="207" t="s">
        <v>66</v>
      </c>
      <c r="B111" s="208"/>
      <c r="C111" s="208"/>
      <c r="D111" s="208"/>
    </row>
    <row r="112" spans="1:4" ht="12.75">
      <c r="A112" s="109">
        <v>5</v>
      </c>
      <c r="B112" s="216" t="s">
        <v>13</v>
      </c>
      <c r="C112" s="216"/>
      <c r="D112" s="109" t="s">
        <v>1</v>
      </c>
    </row>
    <row r="113" spans="1:4" ht="12.75">
      <c r="A113" s="108" t="s">
        <v>2</v>
      </c>
      <c r="B113" s="211" t="s">
        <v>142</v>
      </c>
      <c r="C113" s="211"/>
      <c r="D113" s="29">
        <f>'Insumos - Uniforme'!F51</f>
        <v>0</v>
      </c>
    </row>
    <row r="114" spans="1:4" ht="12.75">
      <c r="A114" s="108" t="s">
        <v>4</v>
      </c>
      <c r="B114" s="211" t="s">
        <v>146</v>
      </c>
      <c r="C114" s="211"/>
      <c r="D114" s="29">
        <f>'INSUMOS - MATERIAIS'!E46</f>
        <v>0</v>
      </c>
    </row>
    <row r="115" spans="1:4" ht="12.75">
      <c r="A115" s="108" t="s">
        <v>5</v>
      </c>
      <c r="B115" s="211" t="s">
        <v>147</v>
      </c>
      <c r="C115" s="211"/>
      <c r="D115" s="29">
        <f>'INSUMOS - EQUIPAMENTOS'!I50</f>
        <v>0</v>
      </c>
    </row>
    <row r="116" spans="1:4" ht="12.75">
      <c r="A116" s="108" t="s">
        <v>6</v>
      </c>
      <c r="B116" s="211" t="s">
        <v>11</v>
      </c>
      <c r="C116" s="211"/>
      <c r="D116" s="29"/>
    </row>
    <row r="117" spans="1:4" ht="12.75">
      <c r="A117" s="2"/>
      <c r="B117" s="205" t="s">
        <v>108</v>
      </c>
      <c r="C117" s="205"/>
      <c r="D117" s="11">
        <f>SUM(D113:D116)</f>
        <v>0</v>
      </c>
    </row>
    <row r="118" spans="1:4">
      <c r="A118" s="203" t="s">
        <v>109</v>
      </c>
      <c r="B118" s="204"/>
      <c r="C118" s="204"/>
      <c r="D118" s="204"/>
    </row>
    <row r="119" spans="1:4" ht="12.75">
      <c r="A119" s="209"/>
      <c r="B119" s="210"/>
      <c r="C119" s="210"/>
      <c r="D119" s="210"/>
    </row>
    <row r="120" spans="1:4" s="35" customFormat="1" ht="12.75">
      <c r="A120" s="200" t="s">
        <v>67</v>
      </c>
      <c r="B120" s="200"/>
      <c r="C120" s="200"/>
      <c r="D120" s="200"/>
    </row>
    <row r="121" spans="1:4" ht="12.75">
      <c r="A121" s="107">
        <v>6</v>
      </c>
      <c r="B121" s="107" t="s">
        <v>24</v>
      </c>
      <c r="C121" s="107" t="s">
        <v>15</v>
      </c>
      <c r="D121" s="107" t="s">
        <v>1</v>
      </c>
    </row>
    <row r="122" spans="1:4" ht="12.75">
      <c r="A122" s="10" t="s">
        <v>2</v>
      </c>
      <c r="B122" s="36" t="s">
        <v>25</v>
      </c>
      <c r="C122" s="143">
        <f>Garçom!C122</f>
        <v>0</v>
      </c>
      <c r="D122" s="6">
        <f>(D30+D76+D87+D109+D117)*C122</f>
        <v>0</v>
      </c>
    </row>
    <row r="123" spans="1:4" ht="12.75">
      <c r="A123" s="10" t="s">
        <v>4</v>
      </c>
      <c r="B123" s="36" t="s">
        <v>27</v>
      </c>
      <c r="C123" s="143">
        <f>Garçom!C123</f>
        <v>0</v>
      </c>
      <c r="D123" s="6">
        <f>(D30+D76+D87+D109+D117+D122)*C123</f>
        <v>0</v>
      </c>
    </row>
    <row r="124" spans="1:4" ht="12.75">
      <c r="A124" s="10" t="s">
        <v>5</v>
      </c>
      <c r="B124" s="36" t="s">
        <v>26</v>
      </c>
      <c r="C124" s="55">
        <f>SUM(C125:C127)</f>
        <v>0</v>
      </c>
      <c r="D124" s="37">
        <f>((D139+D122+D123)/(1-C124))*C124</f>
        <v>0</v>
      </c>
    </row>
    <row r="125" spans="1:4" ht="12.75">
      <c r="A125" s="12"/>
      <c r="B125" s="36" t="s">
        <v>43</v>
      </c>
      <c r="C125" s="143">
        <f>Garçom!C125</f>
        <v>0</v>
      </c>
      <c r="D125" s="6">
        <f>((D139+D122+D123)/(1-C124))*C125</f>
        <v>0</v>
      </c>
    </row>
    <row r="126" spans="1:4" ht="12.75">
      <c r="A126" s="12"/>
      <c r="B126" s="36" t="s">
        <v>44</v>
      </c>
      <c r="C126" s="143">
        <f>Garçom!C126</f>
        <v>0</v>
      </c>
      <c r="D126" s="6">
        <f>((D139+D122+D123)/(1-C124))*C126</f>
        <v>0</v>
      </c>
    </row>
    <row r="127" spans="1:4" ht="12.75">
      <c r="A127" s="12"/>
      <c r="B127" s="36" t="s">
        <v>45</v>
      </c>
      <c r="C127" s="143">
        <f>Garçom!C127</f>
        <v>0</v>
      </c>
      <c r="D127" s="6">
        <f>((D139+D122+D123)/(1-C124))*C127</f>
        <v>0</v>
      </c>
    </row>
    <row r="128" spans="1:4" ht="12.75">
      <c r="A128" s="2"/>
      <c r="B128" s="104" t="s">
        <v>110</v>
      </c>
      <c r="C128" s="31"/>
      <c r="D128" s="11">
        <f>D122+D123+D124</f>
        <v>0</v>
      </c>
    </row>
    <row r="129" spans="1:4" ht="12.75">
      <c r="A129" s="53" t="s">
        <v>111</v>
      </c>
      <c r="B129" s="47"/>
      <c r="C129" s="47"/>
      <c r="D129" s="39"/>
    </row>
    <row r="130" spans="1:4" ht="12.75">
      <c r="A130" s="53" t="s">
        <v>112</v>
      </c>
      <c r="B130" s="39"/>
      <c r="C130" s="39"/>
      <c r="D130" s="39"/>
    </row>
    <row r="131" spans="1:4">
      <c r="A131" s="39"/>
      <c r="B131" s="39"/>
      <c r="C131" s="39"/>
      <c r="D131" s="39"/>
    </row>
    <row r="132" spans="1:4" ht="12.75">
      <c r="A132" s="200" t="s">
        <v>68</v>
      </c>
      <c r="B132" s="200"/>
      <c r="C132" s="200"/>
      <c r="D132" s="200"/>
    </row>
    <row r="133" spans="1:4" ht="24" customHeight="1">
      <c r="A133" s="2"/>
      <c r="B133" s="252" t="s">
        <v>28</v>
      </c>
      <c r="C133" s="252"/>
      <c r="D133" s="107" t="s">
        <v>29</v>
      </c>
    </row>
    <row r="134" spans="1:4" ht="12.75">
      <c r="A134" s="32" t="s">
        <v>2</v>
      </c>
      <c r="B134" s="220" t="s">
        <v>30</v>
      </c>
      <c r="C134" s="220"/>
      <c r="D134" s="29">
        <f>D30</f>
        <v>0</v>
      </c>
    </row>
    <row r="135" spans="1:4" ht="12.75">
      <c r="A135" s="32" t="s">
        <v>4</v>
      </c>
      <c r="B135" s="220" t="s">
        <v>69</v>
      </c>
      <c r="C135" s="220"/>
      <c r="D135" s="29">
        <f>D76</f>
        <v>0</v>
      </c>
    </row>
    <row r="136" spans="1:4" ht="12.75">
      <c r="A136" s="32" t="s">
        <v>5</v>
      </c>
      <c r="B136" s="220" t="s">
        <v>70</v>
      </c>
      <c r="C136" s="220"/>
      <c r="D136" s="29">
        <f>D87</f>
        <v>0</v>
      </c>
    </row>
    <row r="137" spans="1:4" ht="24" customHeight="1">
      <c r="A137" s="32" t="s">
        <v>6</v>
      </c>
      <c r="B137" s="220" t="s">
        <v>71</v>
      </c>
      <c r="C137" s="220"/>
      <c r="D137" s="5">
        <f>D109</f>
        <v>0</v>
      </c>
    </row>
    <row r="138" spans="1:4" ht="12.75">
      <c r="A138" s="32" t="s">
        <v>7</v>
      </c>
      <c r="B138" s="220" t="s">
        <v>72</v>
      </c>
      <c r="C138" s="220"/>
      <c r="D138" s="29">
        <f>D117</f>
        <v>0</v>
      </c>
    </row>
    <row r="139" spans="1:4" ht="16.5" customHeight="1">
      <c r="A139" s="205" t="s">
        <v>73</v>
      </c>
      <c r="B139" s="205"/>
      <c r="C139" s="205"/>
      <c r="D139" s="11">
        <f>SUM(D134:D138)</f>
        <v>0</v>
      </c>
    </row>
    <row r="140" spans="1:4" ht="12.75">
      <c r="A140" s="32" t="s">
        <v>8</v>
      </c>
      <c r="B140" s="206" t="s">
        <v>74</v>
      </c>
      <c r="C140" s="206"/>
      <c r="D140" s="29">
        <f>D128</f>
        <v>0</v>
      </c>
    </row>
    <row r="141" spans="1:4" ht="16.5" customHeight="1">
      <c r="A141" s="205" t="s">
        <v>31</v>
      </c>
      <c r="B141" s="205"/>
      <c r="C141" s="205"/>
      <c r="D141" s="11">
        <f>TRUNC((D139+D140),2)</f>
        <v>0</v>
      </c>
    </row>
    <row r="142" spans="1:4" ht="12.75" hidden="1" customHeight="1">
      <c r="A142" s="166" t="s">
        <v>115</v>
      </c>
      <c r="B142" s="166"/>
      <c r="C142" s="166"/>
      <c r="D142" s="166"/>
    </row>
    <row r="145" spans="3:3"/>
    <row r="146" spans="3:3" hidden="1">
      <c r="C146" s="38"/>
    </row>
  </sheetData>
  <sheetProtection formatCells="0" formatColumns="0" formatRows="0" insertColumns="0" insertRows="0"/>
  <mergeCells count="76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132:D132"/>
    <mergeCell ref="A109:B109"/>
    <mergeCell ref="A111:D111"/>
    <mergeCell ref="B112:C112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39:C139"/>
    <mergeCell ref="B140:C140"/>
    <mergeCell ref="A141:C141"/>
    <mergeCell ref="A142:D142"/>
    <mergeCell ref="B133:C133"/>
    <mergeCell ref="B134:C134"/>
    <mergeCell ref="B135:C135"/>
    <mergeCell ref="B136:C136"/>
    <mergeCell ref="B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V18"/>
  <sheetViews>
    <sheetView showGridLines="0" view="pageBreakPreview" zoomScaleNormal="100" zoomScaleSheetLayoutView="100" workbookViewId="0">
      <selection activeCell="F8" sqref="F8:G8"/>
    </sheetView>
  </sheetViews>
  <sheetFormatPr defaultColWidth="0" defaultRowHeight="12.75" customHeight="1" zeroHeight="1"/>
  <cols>
    <col min="1" max="1" width="5.42578125" style="64" bestFit="1" customWidth="1"/>
    <col min="2" max="2" width="19.28515625" style="64" customWidth="1"/>
    <col min="3" max="3" width="16.28515625" style="64" customWidth="1"/>
    <col min="4" max="4" width="19.42578125" style="64" bestFit="1" customWidth="1"/>
    <col min="5" max="5" width="20" style="64" bestFit="1" customWidth="1"/>
    <col min="6" max="6" width="21.7109375" style="64" bestFit="1" customWidth="1"/>
    <col min="7" max="7" width="21.42578125" style="64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 ht="15">
      <c r="A1" s="145" t="s">
        <v>211</v>
      </c>
      <c r="B1"/>
      <c r="C1"/>
      <c r="D1"/>
      <c r="E1"/>
      <c r="F1"/>
      <c r="G1"/>
    </row>
    <row r="2" spans="1:256" ht="15">
      <c r="A2" s="146" t="s">
        <v>212</v>
      </c>
      <c r="B2"/>
      <c r="C2"/>
      <c r="D2"/>
      <c r="E2"/>
      <c r="F2"/>
      <c r="G2"/>
    </row>
    <row r="3" spans="1:256" ht="15">
      <c r="A3" s="146" t="s">
        <v>213</v>
      </c>
      <c r="B3"/>
      <c r="C3"/>
      <c r="D3"/>
      <c r="E3"/>
      <c r="F3"/>
      <c r="G3"/>
    </row>
    <row r="4" spans="1:256" ht="15">
      <c r="A4" s="146" t="s">
        <v>214</v>
      </c>
      <c r="B4"/>
      <c r="C4"/>
      <c r="D4"/>
      <c r="E4"/>
      <c r="F4"/>
      <c r="G4"/>
    </row>
    <row r="5" spans="1:256" ht="15">
      <c r="A5" s="146" t="s">
        <v>215</v>
      </c>
      <c r="B5"/>
      <c r="C5"/>
      <c r="D5"/>
      <c r="E5"/>
      <c r="F5"/>
      <c r="G5"/>
    </row>
    <row r="6" spans="1:256" ht="15">
      <c r="A6" s="65"/>
      <c r="B6"/>
      <c r="C6"/>
      <c r="D6"/>
      <c r="E6"/>
      <c r="F6"/>
      <c r="G6"/>
    </row>
    <row r="7" spans="1:256" ht="12.75" customHeight="1">
      <c r="A7" s="173" t="s">
        <v>37</v>
      </c>
      <c r="B7" s="173"/>
      <c r="C7" s="173"/>
      <c r="D7" s="173"/>
      <c r="E7" s="173"/>
      <c r="F7" s="237" t="s">
        <v>216</v>
      </c>
      <c r="G7" s="237"/>
      <c r="H7" s="63"/>
      <c r="I7" s="173" t="s">
        <v>37</v>
      </c>
      <c r="J7" s="173"/>
      <c r="K7" s="237" t="s">
        <v>116</v>
      </c>
      <c r="L7" s="237"/>
      <c r="M7" s="173" t="s">
        <v>37</v>
      </c>
      <c r="N7" s="173"/>
      <c r="O7" s="237" t="s">
        <v>116</v>
      </c>
      <c r="P7" s="237"/>
      <c r="Q7" s="173" t="s">
        <v>37</v>
      </c>
      <c r="R7" s="173"/>
      <c r="S7" s="237" t="s">
        <v>116</v>
      </c>
      <c r="T7" s="237"/>
      <c r="U7" s="173" t="s">
        <v>37</v>
      </c>
      <c r="V7" s="173"/>
      <c r="W7" s="237" t="s">
        <v>116</v>
      </c>
      <c r="X7" s="237"/>
      <c r="Y7" s="173" t="s">
        <v>37</v>
      </c>
      <c r="Z7" s="173"/>
      <c r="AA7" s="237" t="s">
        <v>116</v>
      </c>
      <c r="AB7" s="237"/>
      <c r="AC7" s="173" t="s">
        <v>37</v>
      </c>
      <c r="AD7" s="173"/>
      <c r="AE7" s="237" t="s">
        <v>116</v>
      </c>
      <c r="AF7" s="237"/>
      <c r="AG7" s="173" t="s">
        <v>37</v>
      </c>
      <c r="AH7" s="173"/>
      <c r="AI7" s="237" t="s">
        <v>116</v>
      </c>
      <c r="AJ7" s="237"/>
      <c r="AK7" s="173" t="s">
        <v>37</v>
      </c>
      <c r="AL7" s="173"/>
      <c r="AM7" s="237" t="s">
        <v>116</v>
      </c>
      <c r="AN7" s="237"/>
      <c r="AO7" s="173" t="s">
        <v>37</v>
      </c>
      <c r="AP7" s="173"/>
      <c r="AQ7" s="237" t="s">
        <v>116</v>
      </c>
      <c r="AR7" s="237"/>
      <c r="AS7" s="173" t="s">
        <v>37</v>
      </c>
      <c r="AT7" s="173"/>
      <c r="AU7" s="237" t="s">
        <v>116</v>
      </c>
      <c r="AV7" s="237"/>
      <c r="AW7" s="173" t="s">
        <v>37</v>
      </c>
      <c r="AX7" s="173"/>
      <c r="AY7" s="237" t="s">
        <v>116</v>
      </c>
      <c r="AZ7" s="237"/>
      <c r="BA7" s="173" t="s">
        <v>37</v>
      </c>
      <c r="BB7" s="173"/>
      <c r="BC7" s="237" t="s">
        <v>116</v>
      </c>
      <c r="BD7" s="237"/>
      <c r="BE7" s="173" t="s">
        <v>37</v>
      </c>
      <c r="BF7" s="173"/>
      <c r="BG7" s="237" t="s">
        <v>116</v>
      </c>
      <c r="BH7" s="237"/>
      <c r="BI7" s="173" t="s">
        <v>37</v>
      </c>
      <c r="BJ7" s="173"/>
      <c r="BK7" s="237" t="s">
        <v>116</v>
      </c>
      <c r="BL7" s="237"/>
      <c r="BM7" s="173" t="s">
        <v>37</v>
      </c>
      <c r="BN7" s="173"/>
      <c r="BO7" s="237" t="s">
        <v>116</v>
      </c>
      <c r="BP7" s="237"/>
      <c r="BQ7" s="173" t="s">
        <v>37</v>
      </c>
      <c r="BR7" s="173"/>
      <c r="BS7" s="237" t="s">
        <v>116</v>
      </c>
      <c r="BT7" s="237"/>
      <c r="BU7" s="173" t="s">
        <v>37</v>
      </c>
      <c r="BV7" s="173"/>
      <c r="BW7" s="237" t="s">
        <v>116</v>
      </c>
      <c r="BX7" s="237"/>
      <c r="BY7" s="173" t="s">
        <v>37</v>
      </c>
      <c r="BZ7" s="173"/>
      <c r="CA7" s="237" t="s">
        <v>116</v>
      </c>
      <c r="CB7" s="237"/>
      <c r="CC7" s="173" t="s">
        <v>37</v>
      </c>
      <c r="CD7" s="173"/>
      <c r="CE7" s="237" t="s">
        <v>116</v>
      </c>
      <c r="CF7" s="237"/>
      <c r="CG7" s="173" t="s">
        <v>37</v>
      </c>
      <c r="CH7" s="173"/>
      <c r="CI7" s="237" t="s">
        <v>116</v>
      </c>
      <c r="CJ7" s="237"/>
      <c r="CK7" s="173" t="s">
        <v>37</v>
      </c>
      <c r="CL7" s="173"/>
      <c r="CM7" s="237" t="s">
        <v>116</v>
      </c>
      <c r="CN7" s="237"/>
      <c r="CO7" s="173" t="s">
        <v>37</v>
      </c>
      <c r="CP7" s="173"/>
      <c r="CQ7" s="237" t="s">
        <v>116</v>
      </c>
      <c r="CR7" s="237"/>
      <c r="CS7" s="173" t="s">
        <v>37</v>
      </c>
      <c r="CT7" s="173"/>
      <c r="CU7" s="237" t="s">
        <v>116</v>
      </c>
      <c r="CV7" s="237"/>
      <c r="CW7" s="173" t="s">
        <v>37</v>
      </c>
      <c r="CX7" s="173"/>
      <c r="CY7" s="237" t="s">
        <v>116</v>
      </c>
      <c r="CZ7" s="237"/>
      <c r="DA7" s="173" t="s">
        <v>37</v>
      </c>
      <c r="DB7" s="173"/>
      <c r="DC7" s="237" t="s">
        <v>116</v>
      </c>
      <c r="DD7" s="237"/>
      <c r="DE7" s="173" t="s">
        <v>37</v>
      </c>
      <c r="DF7" s="173"/>
      <c r="DG7" s="237" t="s">
        <v>116</v>
      </c>
      <c r="DH7" s="237"/>
      <c r="DI7" s="173" t="s">
        <v>37</v>
      </c>
      <c r="DJ7" s="173"/>
      <c r="DK7" s="237" t="s">
        <v>116</v>
      </c>
      <c r="DL7" s="237"/>
      <c r="DM7" s="173" t="s">
        <v>37</v>
      </c>
      <c r="DN7" s="173"/>
      <c r="DO7" s="237" t="s">
        <v>116</v>
      </c>
      <c r="DP7" s="237"/>
      <c r="DQ7" s="173" t="s">
        <v>37</v>
      </c>
      <c r="DR7" s="173"/>
      <c r="DS7" s="237" t="s">
        <v>116</v>
      </c>
      <c r="DT7" s="237"/>
      <c r="DU7" s="173" t="s">
        <v>37</v>
      </c>
      <c r="DV7" s="173"/>
      <c r="DW7" s="237" t="s">
        <v>116</v>
      </c>
      <c r="DX7" s="237"/>
      <c r="DY7" s="173" t="s">
        <v>37</v>
      </c>
      <c r="DZ7" s="173"/>
      <c r="EA7" s="237" t="s">
        <v>116</v>
      </c>
      <c r="EB7" s="237"/>
      <c r="EC7" s="173" t="s">
        <v>37</v>
      </c>
      <c r="ED7" s="173"/>
      <c r="EE7" s="237" t="s">
        <v>116</v>
      </c>
      <c r="EF7" s="237"/>
      <c r="EG7" s="173" t="s">
        <v>37</v>
      </c>
      <c r="EH7" s="173"/>
      <c r="EI7" s="237" t="s">
        <v>116</v>
      </c>
      <c r="EJ7" s="237"/>
      <c r="EK7" s="173" t="s">
        <v>37</v>
      </c>
      <c r="EL7" s="173"/>
      <c r="EM7" s="237" t="s">
        <v>116</v>
      </c>
      <c r="EN7" s="237"/>
      <c r="EO7" s="173" t="s">
        <v>37</v>
      </c>
      <c r="EP7" s="173"/>
      <c r="EQ7" s="237" t="s">
        <v>116</v>
      </c>
      <c r="ER7" s="237"/>
      <c r="ES7" s="173" t="s">
        <v>37</v>
      </c>
      <c r="ET7" s="173"/>
      <c r="EU7" s="237" t="s">
        <v>116</v>
      </c>
      <c r="EV7" s="237"/>
      <c r="EW7" s="173" t="s">
        <v>37</v>
      </c>
      <c r="EX7" s="173"/>
      <c r="EY7" s="237" t="s">
        <v>116</v>
      </c>
      <c r="EZ7" s="237"/>
      <c r="FA7" s="173" t="s">
        <v>37</v>
      </c>
      <c r="FB7" s="173"/>
      <c r="FC7" s="237" t="s">
        <v>116</v>
      </c>
      <c r="FD7" s="237"/>
      <c r="FE7" s="173" t="s">
        <v>37</v>
      </c>
      <c r="FF7" s="173"/>
      <c r="FG7" s="237" t="s">
        <v>116</v>
      </c>
      <c r="FH7" s="237"/>
      <c r="FI7" s="173" t="s">
        <v>37</v>
      </c>
      <c r="FJ7" s="173"/>
      <c r="FK7" s="237" t="s">
        <v>116</v>
      </c>
      <c r="FL7" s="237"/>
      <c r="FM7" s="173" t="s">
        <v>37</v>
      </c>
      <c r="FN7" s="173"/>
      <c r="FO7" s="237" t="s">
        <v>116</v>
      </c>
      <c r="FP7" s="237"/>
      <c r="FQ7" s="173" t="s">
        <v>37</v>
      </c>
      <c r="FR7" s="173"/>
      <c r="FS7" s="237" t="s">
        <v>116</v>
      </c>
      <c r="FT7" s="237"/>
      <c r="FU7" s="173" t="s">
        <v>37</v>
      </c>
      <c r="FV7" s="173"/>
      <c r="FW7" s="237" t="s">
        <v>116</v>
      </c>
      <c r="FX7" s="237"/>
      <c r="FY7" s="173" t="s">
        <v>37</v>
      </c>
      <c r="FZ7" s="173"/>
      <c r="GA7" s="237" t="s">
        <v>116</v>
      </c>
      <c r="GB7" s="237"/>
      <c r="GC7" s="173" t="s">
        <v>37</v>
      </c>
      <c r="GD7" s="173"/>
      <c r="GE7" s="237" t="s">
        <v>116</v>
      </c>
      <c r="GF7" s="237"/>
      <c r="GG7" s="173" t="s">
        <v>37</v>
      </c>
      <c r="GH7" s="173"/>
      <c r="GI7" s="237" t="s">
        <v>116</v>
      </c>
      <c r="GJ7" s="237"/>
      <c r="GK7" s="173" t="s">
        <v>37</v>
      </c>
      <c r="GL7" s="173"/>
      <c r="GM7" s="237" t="s">
        <v>116</v>
      </c>
      <c r="GN7" s="237"/>
      <c r="GO7" s="173" t="s">
        <v>37</v>
      </c>
      <c r="GP7" s="173"/>
      <c r="GQ7" s="237" t="s">
        <v>116</v>
      </c>
      <c r="GR7" s="237"/>
      <c r="GS7" s="173" t="s">
        <v>37</v>
      </c>
      <c r="GT7" s="173"/>
      <c r="GU7" s="237" t="s">
        <v>116</v>
      </c>
      <c r="GV7" s="237"/>
      <c r="GW7" s="173" t="s">
        <v>37</v>
      </c>
      <c r="GX7" s="173"/>
      <c r="GY7" s="237" t="s">
        <v>116</v>
      </c>
      <c r="GZ7" s="237"/>
      <c r="HA7" s="173" t="s">
        <v>37</v>
      </c>
      <c r="HB7" s="173"/>
      <c r="HC7" s="237" t="s">
        <v>116</v>
      </c>
      <c r="HD7" s="237"/>
      <c r="HE7" s="173" t="s">
        <v>37</v>
      </c>
      <c r="HF7" s="173"/>
      <c r="HG7" s="237" t="s">
        <v>116</v>
      </c>
      <c r="HH7" s="237"/>
      <c r="HI7" s="173" t="s">
        <v>37</v>
      </c>
      <c r="HJ7" s="173"/>
      <c r="HK7" s="237" t="s">
        <v>116</v>
      </c>
      <c r="HL7" s="237"/>
      <c r="HM7" s="173" t="s">
        <v>37</v>
      </c>
      <c r="HN7" s="173"/>
      <c r="HO7" s="237" t="s">
        <v>116</v>
      </c>
      <c r="HP7" s="237"/>
      <c r="HQ7" s="173" t="s">
        <v>37</v>
      </c>
      <c r="HR7" s="173"/>
      <c r="HS7" s="237" t="s">
        <v>116</v>
      </c>
      <c r="HT7" s="237"/>
      <c r="HU7" s="173" t="s">
        <v>37</v>
      </c>
      <c r="HV7" s="173"/>
      <c r="HW7" s="237" t="s">
        <v>116</v>
      </c>
      <c r="HX7" s="237"/>
      <c r="HY7" s="173" t="s">
        <v>37</v>
      </c>
      <c r="HZ7" s="173"/>
      <c r="IA7" s="237" t="s">
        <v>116</v>
      </c>
      <c r="IB7" s="237"/>
      <c r="IC7" s="173" t="s">
        <v>37</v>
      </c>
      <c r="ID7" s="173"/>
      <c r="IE7" s="237" t="s">
        <v>116</v>
      </c>
      <c r="IF7" s="237"/>
      <c r="IG7" s="173" t="s">
        <v>37</v>
      </c>
      <c r="IH7" s="173"/>
      <c r="II7" s="237" t="s">
        <v>116</v>
      </c>
      <c r="IJ7" s="237"/>
      <c r="IK7" s="173" t="s">
        <v>37</v>
      </c>
      <c r="IL7" s="173"/>
      <c r="IM7" s="237" t="s">
        <v>116</v>
      </c>
      <c r="IN7" s="237"/>
      <c r="IO7" s="173" t="s">
        <v>37</v>
      </c>
      <c r="IP7" s="173"/>
      <c r="IQ7" s="237" t="s">
        <v>116</v>
      </c>
      <c r="IR7" s="237"/>
      <c r="IS7" s="173" t="s">
        <v>37</v>
      </c>
      <c r="IT7" s="173"/>
      <c r="IU7" s="237" t="s">
        <v>116</v>
      </c>
      <c r="IV7" s="237"/>
    </row>
    <row r="8" spans="1:256" ht="15" customHeight="1">
      <c r="A8" s="173" t="s">
        <v>33</v>
      </c>
      <c r="B8" s="173"/>
      <c r="C8" s="173"/>
      <c r="D8" s="173"/>
      <c r="E8" s="173"/>
      <c r="F8" s="174" t="s">
        <v>274</v>
      </c>
      <c r="G8" s="174"/>
      <c r="H8" s="61"/>
      <c r="I8" s="173" t="s">
        <v>33</v>
      </c>
      <c r="J8" s="173"/>
      <c r="K8" s="237" t="s">
        <v>117</v>
      </c>
      <c r="L8" s="237"/>
      <c r="M8" s="173" t="s">
        <v>33</v>
      </c>
      <c r="N8" s="173"/>
      <c r="O8" s="237" t="s">
        <v>117</v>
      </c>
      <c r="P8" s="237"/>
      <c r="Q8" s="173" t="s">
        <v>33</v>
      </c>
      <c r="R8" s="173"/>
      <c r="S8" s="237" t="s">
        <v>117</v>
      </c>
      <c r="T8" s="237"/>
      <c r="U8" s="173" t="s">
        <v>33</v>
      </c>
      <c r="V8" s="173"/>
      <c r="W8" s="237" t="s">
        <v>117</v>
      </c>
      <c r="X8" s="237"/>
      <c r="Y8" s="173" t="s">
        <v>33</v>
      </c>
      <c r="Z8" s="173"/>
      <c r="AA8" s="237" t="s">
        <v>117</v>
      </c>
      <c r="AB8" s="237"/>
      <c r="AC8" s="173" t="s">
        <v>33</v>
      </c>
      <c r="AD8" s="173"/>
      <c r="AE8" s="237" t="s">
        <v>117</v>
      </c>
      <c r="AF8" s="237"/>
      <c r="AG8" s="173" t="s">
        <v>33</v>
      </c>
      <c r="AH8" s="173"/>
      <c r="AI8" s="237" t="s">
        <v>117</v>
      </c>
      <c r="AJ8" s="237"/>
      <c r="AK8" s="173" t="s">
        <v>33</v>
      </c>
      <c r="AL8" s="173"/>
      <c r="AM8" s="237" t="s">
        <v>117</v>
      </c>
      <c r="AN8" s="237"/>
      <c r="AO8" s="173" t="s">
        <v>33</v>
      </c>
      <c r="AP8" s="173"/>
      <c r="AQ8" s="237" t="s">
        <v>117</v>
      </c>
      <c r="AR8" s="237"/>
      <c r="AS8" s="173" t="s">
        <v>33</v>
      </c>
      <c r="AT8" s="173"/>
      <c r="AU8" s="237" t="s">
        <v>117</v>
      </c>
      <c r="AV8" s="237"/>
      <c r="AW8" s="173" t="s">
        <v>33</v>
      </c>
      <c r="AX8" s="173"/>
      <c r="AY8" s="237" t="s">
        <v>117</v>
      </c>
      <c r="AZ8" s="237"/>
      <c r="BA8" s="173" t="s">
        <v>33</v>
      </c>
      <c r="BB8" s="173"/>
      <c r="BC8" s="237" t="s">
        <v>117</v>
      </c>
      <c r="BD8" s="237"/>
      <c r="BE8" s="173" t="s">
        <v>33</v>
      </c>
      <c r="BF8" s="173"/>
      <c r="BG8" s="237" t="s">
        <v>117</v>
      </c>
      <c r="BH8" s="237"/>
      <c r="BI8" s="173" t="s">
        <v>33</v>
      </c>
      <c r="BJ8" s="173"/>
      <c r="BK8" s="237" t="s">
        <v>117</v>
      </c>
      <c r="BL8" s="237"/>
      <c r="BM8" s="173" t="s">
        <v>33</v>
      </c>
      <c r="BN8" s="173"/>
      <c r="BO8" s="237" t="s">
        <v>117</v>
      </c>
      <c r="BP8" s="237"/>
      <c r="BQ8" s="173" t="s">
        <v>33</v>
      </c>
      <c r="BR8" s="173"/>
      <c r="BS8" s="237" t="s">
        <v>117</v>
      </c>
      <c r="BT8" s="237"/>
      <c r="BU8" s="173" t="s">
        <v>33</v>
      </c>
      <c r="BV8" s="173"/>
      <c r="BW8" s="237" t="s">
        <v>117</v>
      </c>
      <c r="BX8" s="237"/>
      <c r="BY8" s="173" t="s">
        <v>33</v>
      </c>
      <c r="BZ8" s="173"/>
      <c r="CA8" s="237" t="s">
        <v>117</v>
      </c>
      <c r="CB8" s="237"/>
      <c r="CC8" s="173" t="s">
        <v>33</v>
      </c>
      <c r="CD8" s="173"/>
      <c r="CE8" s="237" t="s">
        <v>117</v>
      </c>
      <c r="CF8" s="237"/>
      <c r="CG8" s="173" t="s">
        <v>33</v>
      </c>
      <c r="CH8" s="173"/>
      <c r="CI8" s="237" t="s">
        <v>117</v>
      </c>
      <c r="CJ8" s="237"/>
      <c r="CK8" s="173" t="s">
        <v>33</v>
      </c>
      <c r="CL8" s="173"/>
      <c r="CM8" s="237" t="s">
        <v>117</v>
      </c>
      <c r="CN8" s="237"/>
      <c r="CO8" s="173" t="s">
        <v>33</v>
      </c>
      <c r="CP8" s="173"/>
      <c r="CQ8" s="237" t="s">
        <v>117</v>
      </c>
      <c r="CR8" s="237"/>
      <c r="CS8" s="173" t="s">
        <v>33</v>
      </c>
      <c r="CT8" s="173"/>
      <c r="CU8" s="237" t="s">
        <v>117</v>
      </c>
      <c r="CV8" s="237"/>
      <c r="CW8" s="173" t="s">
        <v>33</v>
      </c>
      <c r="CX8" s="173"/>
      <c r="CY8" s="237" t="s">
        <v>117</v>
      </c>
      <c r="CZ8" s="237"/>
      <c r="DA8" s="173" t="s">
        <v>33</v>
      </c>
      <c r="DB8" s="173"/>
      <c r="DC8" s="237" t="s">
        <v>117</v>
      </c>
      <c r="DD8" s="237"/>
      <c r="DE8" s="173" t="s">
        <v>33</v>
      </c>
      <c r="DF8" s="173"/>
      <c r="DG8" s="237" t="s">
        <v>117</v>
      </c>
      <c r="DH8" s="237"/>
      <c r="DI8" s="173" t="s">
        <v>33</v>
      </c>
      <c r="DJ8" s="173"/>
      <c r="DK8" s="237" t="s">
        <v>117</v>
      </c>
      <c r="DL8" s="237"/>
      <c r="DM8" s="173" t="s">
        <v>33</v>
      </c>
      <c r="DN8" s="173"/>
      <c r="DO8" s="237" t="s">
        <v>117</v>
      </c>
      <c r="DP8" s="237"/>
      <c r="DQ8" s="173" t="s">
        <v>33</v>
      </c>
      <c r="DR8" s="173"/>
      <c r="DS8" s="237" t="s">
        <v>117</v>
      </c>
      <c r="DT8" s="237"/>
      <c r="DU8" s="173" t="s">
        <v>33</v>
      </c>
      <c r="DV8" s="173"/>
      <c r="DW8" s="237" t="s">
        <v>117</v>
      </c>
      <c r="DX8" s="237"/>
      <c r="DY8" s="173" t="s">
        <v>33</v>
      </c>
      <c r="DZ8" s="173"/>
      <c r="EA8" s="237" t="s">
        <v>117</v>
      </c>
      <c r="EB8" s="237"/>
      <c r="EC8" s="173" t="s">
        <v>33</v>
      </c>
      <c r="ED8" s="173"/>
      <c r="EE8" s="237" t="s">
        <v>117</v>
      </c>
      <c r="EF8" s="237"/>
      <c r="EG8" s="173" t="s">
        <v>33</v>
      </c>
      <c r="EH8" s="173"/>
      <c r="EI8" s="237" t="s">
        <v>117</v>
      </c>
      <c r="EJ8" s="237"/>
      <c r="EK8" s="173" t="s">
        <v>33</v>
      </c>
      <c r="EL8" s="173"/>
      <c r="EM8" s="237" t="s">
        <v>117</v>
      </c>
      <c r="EN8" s="237"/>
      <c r="EO8" s="173" t="s">
        <v>33</v>
      </c>
      <c r="EP8" s="173"/>
      <c r="EQ8" s="237" t="s">
        <v>117</v>
      </c>
      <c r="ER8" s="237"/>
      <c r="ES8" s="173" t="s">
        <v>33</v>
      </c>
      <c r="ET8" s="173"/>
      <c r="EU8" s="237" t="s">
        <v>117</v>
      </c>
      <c r="EV8" s="237"/>
      <c r="EW8" s="173" t="s">
        <v>33</v>
      </c>
      <c r="EX8" s="173"/>
      <c r="EY8" s="237" t="s">
        <v>117</v>
      </c>
      <c r="EZ8" s="237"/>
      <c r="FA8" s="173" t="s">
        <v>33</v>
      </c>
      <c r="FB8" s="173"/>
      <c r="FC8" s="237" t="s">
        <v>117</v>
      </c>
      <c r="FD8" s="237"/>
      <c r="FE8" s="173" t="s">
        <v>33</v>
      </c>
      <c r="FF8" s="173"/>
      <c r="FG8" s="237" t="s">
        <v>117</v>
      </c>
      <c r="FH8" s="237"/>
      <c r="FI8" s="173" t="s">
        <v>33</v>
      </c>
      <c r="FJ8" s="173"/>
      <c r="FK8" s="237" t="s">
        <v>117</v>
      </c>
      <c r="FL8" s="237"/>
      <c r="FM8" s="173" t="s">
        <v>33</v>
      </c>
      <c r="FN8" s="173"/>
      <c r="FO8" s="237" t="s">
        <v>117</v>
      </c>
      <c r="FP8" s="237"/>
      <c r="FQ8" s="173" t="s">
        <v>33</v>
      </c>
      <c r="FR8" s="173"/>
      <c r="FS8" s="237" t="s">
        <v>117</v>
      </c>
      <c r="FT8" s="237"/>
      <c r="FU8" s="173" t="s">
        <v>33</v>
      </c>
      <c r="FV8" s="173"/>
      <c r="FW8" s="237" t="s">
        <v>117</v>
      </c>
      <c r="FX8" s="237"/>
      <c r="FY8" s="173" t="s">
        <v>33</v>
      </c>
      <c r="FZ8" s="173"/>
      <c r="GA8" s="237" t="s">
        <v>117</v>
      </c>
      <c r="GB8" s="237"/>
      <c r="GC8" s="173" t="s">
        <v>33</v>
      </c>
      <c r="GD8" s="173"/>
      <c r="GE8" s="237" t="s">
        <v>117</v>
      </c>
      <c r="GF8" s="237"/>
      <c r="GG8" s="173" t="s">
        <v>33</v>
      </c>
      <c r="GH8" s="173"/>
      <c r="GI8" s="237" t="s">
        <v>117</v>
      </c>
      <c r="GJ8" s="237"/>
      <c r="GK8" s="173" t="s">
        <v>33</v>
      </c>
      <c r="GL8" s="173"/>
      <c r="GM8" s="237" t="s">
        <v>117</v>
      </c>
      <c r="GN8" s="237"/>
      <c r="GO8" s="173" t="s">
        <v>33</v>
      </c>
      <c r="GP8" s="173"/>
      <c r="GQ8" s="237" t="s">
        <v>117</v>
      </c>
      <c r="GR8" s="237"/>
      <c r="GS8" s="173" t="s">
        <v>33</v>
      </c>
      <c r="GT8" s="173"/>
      <c r="GU8" s="237" t="s">
        <v>117</v>
      </c>
      <c r="GV8" s="237"/>
      <c r="GW8" s="173" t="s">
        <v>33</v>
      </c>
      <c r="GX8" s="173"/>
      <c r="GY8" s="237" t="s">
        <v>117</v>
      </c>
      <c r="GZ8" s="237"/>
      <c r="HA8" s="173" t="s">
        <v>33</v>
      </c>
      <c r="HB8" s="173"/>
      <c r="HC8" s="237" t="s">
        <v>117</v>
      </c>
      <c r="HD8" s="237"/>
      <c r="HE8" s="173" t="s">
        <v>33</v>
      </c>
      <c r="HF8" s="173"/>
      <c r="HG8" s="237" t="s">
        <v>117</v>
      </c>
      <c r="HH8" s="237"/>
      <c r="HI8" s="173" t="s">
        <v>33</v>
      </c>
      <c r="HJ8" s="173"/>
      <c r="HK8" s="237" t="s">
        <v>117</v>
      </c>
      <c r="HL8" s="237"/>
      <c r="HM8" s="173" t="s">
        <v>33</v>
      </c>
      <c r="HN8" s="173"/>
      <c r="HO8" s="237" t="s">
        <v>117</v>
      </c>
      <c r="HP8" s="237"/>
      <c r="HQ8" s="173" t="s">
        <v>33</v>
      </c>
      <c r="HR8" s="173"/>
      <c r="HS8" s="237" t="s">
        <v>117</v>
      </c>
      <c r="HT8" s="237"/>
      <c r="HU8" s="173" t="s">
        <v>33</v>
      </c>
      <c r="HV8" s="173"/>
      <c r="HW8" s="237" t="s">
        <v>117</v>
      </c>
      <c r="HX8" s="237"/>
      <c r="HY8" s="173" t="s">
        <v>33</v>
      </c>
      <c r="HZ8" s="173"/>
      <c r="IA8" s="237" t="s">
        <v>117</v>
      </c>
      <c r="IB8" s="237"/>
      <c r="IC8" s="173" t="s">
        <v>33</v>
      </c>
      <c r="ID8" s="173"/>
      <c r="IE8" s="237" t="s">
        <v>117</v>
      </c>
      <c r="IF8" s="237"/>
      <c r="IG8" s="173" t="s">
        <v>33</v>
      </c>
      <c r="IH8" s="173"/>
      <c r="II8" s="237" t="s">
        <v>117</v>
      </c>
      <c r="IJ8" s="237"/>
      <c r="IK8" s="173" t="s">
        <v>33</v>
      </c>
      <c r="IL8" s="173"/>
      <c r="IM8" s="237" t="s">
        <v>117</v>
      </c>
      <c r="IN8" s="237"/>
      <c r="IO8" s="173" t="s">
        <v>33</v>
      </c>
      <c r="IP8" s="173"/>
      <c r="IQ8" s="237" t="s">
        <v>117</v>
      </c>
      <c r="IR8" s="237"/>
      <c r="IS8" s="173" t="s">
        <v>33</v>
      </c>
      <c r="IT8" s="173"/>
      <c r="IU8" s="237" t="s">
        <v>117</v>
      </c>
      <c r="IV8" s="237"/>
    </row>
    <row r="9" spans="1:256">
      <c r="A9" s="65"/>
      <c r="B9" s="65"/>
      <c r="C9" s="65"/>
      <c r="D9" s="65"/>
      <c r="E9" s="65"/>
      <c r="F9" s="65"/>
      <c r="G9" s="65"/>
    </row>
    <row r="10" spans="1:256">
      <c r="A10" s="259" t="s">
        <v>127</v>
      </c>
      <c r="B10" s="259"/>
      <c r="C10" s="259"/>
      <c r="D10" s="259"/>
      <c r="E10" s="259"/>
      <c r="F10" s="259"/>
      <c r="G10" s="259"/>
    </row>
    <row r="11" spans="1:256" ht="24.75" customHeight="1">
      <c r="A11" s="254" t="s">
        <v>136</v>
      </c>
      <c r="B11" s="255" t="s">
        <v>125</v>
      </c>
      <c r="C11" s="255"/>
      <c r="D11" s="256" t="s">
        <v>128</v>
      </c>
      <c r="E11" s="75" t="s">
        <v>129</v>
      </c>
      <c r="F11" s="75" t="s">
        <v>130</v>
      </c>
      <c r="G11" s="75" t="s">
        <v>131</v>
      </c>
    </row>
    <row r="12" spans="1:256" ht="12.75" customHeight="1">
      <c r="A12" s="254"/>
      <c r="B12" s="255"/>
      <c r="C12" s="255"/>
      <c r="D12" s="257"/>
      <c r="E12" s="75" t="s">
        <v>29</v>
      </c>
      <c r="F12" s="75" t="s">
        <v>29</v>
      </c>
      <c r="G12" s="75" t="s">
        <v>29</v>
      </c>
    </row>
    <row r="13" spans="1:256" ht="12.75" customHeight="1">
      <c r="A13" s="254"/>
      <c r="B13" s="255"/>
      <c r="C13" s="255"/>
      <c r="D13" s="75" t="s">
        <v>132</v>
      </c>
      <c r="E13" s="75" t="s">
        <v>133</v>
      </c>
      <c r="F13" s="75" t="s">
        <v>134</v>
      </c>
      <c r="G13" s="75" t="s">
        <v>135</v>
      </c>
    </row>
    <row r="14" spans="1:256" ht="25.5" customHeight="1">
      <c r="A14" s="76">
        <v>1</v>
      </c>
      <c r="B14" s="253" t="s">
        <v>206</v>
      </c>
      <c r="C14" s="253"/>
      <c r="D14" s="73">
        <v>3</v>
      </c>
      <c r="E14" s="74">
        <f>Garçom!D141</f>
        <v>0</v>
      </c>
      <c r="F14" s="74">
        <f>E14*D14</f>
        <v>0</v>
      </c>
      <c r="G14" s="74">
        <f>F14*12</f>
        <v>0</v>
      </c>
    </row>
    <row r="15" spans="1:256" ht="25.5" customHeight="1">
      <c r="A15" s="76">
        <v>2</v>
      </c>
      <c r="B15" s="253" t="s">
        <v>207</v>
      </c>
      <c r="C15" s="253"/>
      <c r="D15" s="73">
        <v>7</v>
      </c>
      <c r="E15" s="74">
        <f>Copeira!D141</f>
        <v>0</v>
      </c>
      <c r="F15" s="74">
        <f>E15*D15</f>
        <v>0</v>
      </c>
      <c r="G15" s="74">
        <f>F15*12</f>
        <v>0</v>
      </c>
    </row>
    <row r="16" spans="1:256" ht="25.5" customHeight="1">
      <c r="A16" s="76">
        <v>3</v>
      </c>
      <c r="B16" s="260" t="s">
        <v>208</v>
      </c>
      <c r="C16" s="261"/>
      <c r="D16" s="73">
        <v>1</v>
      </c>
      <c r="E16" s="74">
        <f>Encarregado!D141</f>
        <v>0</v>
      </c>
      <c r="F16" s="74">
        <f>E16*D16</f>
        <v>0</v>
      </c>
      <c r="G16" s="74">
        <f>F16*12</f>
        <v>0</v>
      </c>
    </row>
    <row r="17" spans="1:7" ht="12.75" customHeight="1">
      <c r="A17" s="258" t="s">
        <v>204</v>
      </c>
      <c r="B17" s="258"/>
      <c r="C17" s="258"/>
      <c r="D17" s="258"/>
      <c r="E17" s="258"/>
      <c r="F17" s="77">
        <f>SUM(F14:F16)</f>
        <v>0</v>
      </c>
      <c r="G17" s="77">
        <f>SUM(G14:G16)</f>
        <v>0</v>
      </c>
    </row>
    <row r="18" spans="1:7" ht="12.75" customHeight="1"/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60">
    <mergeCell ref="EY8:EZ8"/>
    <mergeCell ref="FI8:FJ8"/>
    <mergeCell ref="HM8:HN8"/>
    <mergeCell ref="A10:G10"/>
    <mergeCell ref="GQ8:GR8"/>
    <mergeCell ref="GS8:GT8"/>
    <mergeCell ref="FO8:FP8"/>
    <mergeCell ref="FQ8:FR8"/>
    <mergeCell ref="FA8:FB8"/>
    <mergeCell ref="FS8:FT8"/>
    <mergeCell ref="FU8:FV8"/>
    <mergeCell ref="GI8:GJ8"/>
    <mergeCell ref="GK8:GL8"/>
    <mergeCell ref="EU8:EV8"/>
    <mergeCell ref="EW8:EX8"/>
    <mergeCell ref="FK8:FL8"/>
    <mergeCell ref="FM8:FN8"/>
    <mergeCell ref="DW8:DX8"/>
    <mergeCell ref="DY8:DZ8"/>
    <mergeCell ref="EM8:EN8"/>
    <mergeCell ref="EE8:EF8"/>
    <mergeCell ref="EG8:EH8"/>
    <mergeCell ref="EI8:EJ8"/>
    <mergeCell ref="EK8:EL8"/>
    <mergeCell ref="HW8:HX8"/>
    <mergeCell ref="HY8:HZ8"/>
    <mergeCell ref="HC8:HD8"/>
    <mergeCell ref="HE8:HF8"/>
    <mergeCell ref="HG8:HH8"/>
    <mergeCell ref="HI8:HJ8"/>
    <mergeCell ref="HK8:HL8"/>
    <mergeCell ref="HO8:HP8"/>
    <mergeCell ref="HQ8:HR8"/>
    <mergeCell ref="HS8:HT8"/>
    <mergeCell ref="HU8:HV8"/>
    <mergeCell ref="IQ8:IR8"/>
    <mergeCell ref="IS8:IT8"/>
    <mergeCell ref="IU8:IV8"/>
    <mergeCell ref="IC8:ID8"/>
    <mergeCell ref="IE8:IF8"/>
    <mergeCell ref="IO8:IP8"/>
    <mergeCell ref="IM8:IN8"/>
    <mergeCell ref="IG8:IH8"/>
    <mergeCell ref="II8:IJ8"/>
    <mergeCell ref="IK8:IL8"/>
    <mergeCell ref="CC8:CD8"/>
    <mergeCell ref="CQ8:CR8"/>
    <mergeCell ref="CI8:CJ8"/>
    <mergeCell ref="CK8:CL8"/>
    <mergeCell ref="CM8:CN8"/>
    <mergeCell ref="CO8:CP8"/>
    <mergeCell ref="CE8:CF8"/>
    <mergeCell ref="CG8:CH8"/>
    <mergeCell ref="A17:E17"/>
    <mergeCell ref="B16:C16"/>
    <mergeCell ref="B14:C14"/>
    <mergeCell ref="CS8:CT8"/>
    <mergeCell ref="CU8:CV8"/>
    <mergeCell ref="CW8:CX8"/>
    <mergeCell ref="CY8:CZ8"/>
    <mergeCell ref="DA8:DB8"/>
    <mergeCell ref="DO8:DP8"/>
    <mergeCell ref="DC8:DD8"/>
    <mergeCell ref="DE8:DF8"/>
    <mergeCell ref="EA8:EB8"/>
    <mergeCell ref="GQ7:GR7"/>
    <mergeCell ref="GS7:GT7"/>
    <mergeCell ref="IO7:IP7"/>
    <mergeCell ref="IQ7:IR7"/>
    <mergeCell ref="IS7:IT7"/>
    <mergeCell ref="IU7:IV7"/>
    <mergeCell ref="A8:E8"/>
    <mergeCell ref="F8:G8"/>
    <mergeCell ref="I8:J8"/>
    <mergeCell ref="K8:L8"/>
    <mergeCell ref="M8:N8"/>
    <mergeCell ref="O8:P8"/>
    <mergeCell ref="AO8:AP8"/>
    <mergeCell ref="AQ8:AR8"/>
    <mergeCell ref="AS8:AT8"/>
    <mergeCell ref="AK8:AL8"/>
    <mergeCell ref="AW8:AX8"/>
    <mergeCell ref="AY8:AZ8"/>
    <mergeCell ref="BA8:BB8"/>
    <mergeCell ref="BC8:BD8"/>
    <mergeCell ref="BE8:BF8"/>
    <mergeCell ref="BS8:BT8"/>
    <mergeCell ref="BG8:BH8"/>
    <mergeCell ref="BI8:BJ8"/>
    <mergeCell ref="BC7:BD7"/>
    <mergeCell ref="BE7:BF7"/>
    <mergeCell ref="BG7:BH7"/>
    <mergeCell ref="BI7:BJ7"/>
    <mergeCell ref="AY7:AZ7"/>
    <mergeCell ref="BA7:BB7"/>
    <mergeCell ref="AW7:AX7"/>
    <mergeCell ref="AC7:AD7"/>
    <mergeCell ref="I7:J7"/>
    <mergeCell ref="K7:L7"/>
    <mergeCell ref="M7:N7"/>
    <mergeCell ref="O7:P7"/>
    <mergeCell ref="Y7:Z7"/>
    <mergeCell ref="AA7:AB7"/>
    <mergeCell ref="AM7:AN7"/>
    <mergeCell ref="AO7:AP7"/>
    <mergeCell ref="AE7:AF7"/>
    <mergeCell ref="AG7:AH7"/>
    <mergeCell ref="IA8:IB8"/>
    <mergeCell ref="GY8:GZ8"/>
    <mergeCell ref="HA8:HB8"/>
    <mergeCell ref="FE8:FF8"/>
    <mergeCell ref="FG8:FH8"/>
    <mergeCell ref="BY7:BZ7"/>
    <mergeCell ref="W7:X7"/>
    <mergeCell ref="Q8:R8"/>
    <mergeCell ref="S8:T8"/>
    <mergeCell ref="U8:V8"/>
    <mergeCell ref="W8:X8"/>
    <mergeCell ref="CK7:CL7"/>
    <mergeCell ref="BO8:BP8"/>
    <mergeCell ref="BQ8:BR8"/>
    <mergeCell ref="BU8:BV8"/>
    <mergeCell ref="BW8:BX8"/>
    <mergeCell ref="DO7:DP7"/>
    <mergeCell ref="DQ7:DR7"/>
    <mergeCell ref="EE7:EF7"/>
    <mergeCell ref="DW7:DX7"/>
    <mergeCell ref="DY7:DZ7"/>
    <mergeCell ref="EA7:EB7"/>
    <mergeCell ref="EC7:ED7"/>
    <mergeCell ref="DK7:DL7"/>
    <mergeCell ref="GU8:GV8"/>
    <mergeCell ref="GW8:GX8"/>
    <mergeCell ref="GA8:GB8"/>
    <mergeCell ref="GC8:GD8"/>
    <mergeCell ref="GE8:GF8"/>
    <mergeCell ref="GG8:GH8"/>
    <mergeCell ref="GM8:GN8"/>
    <mergeCell ref="GO8:GP8"/>
    <mergeCell ref="BW7:BX7"/>
    <mergeCell ref="FW8:FX8"/>
    <mergeCell ref="FY8:FZ8"/>
    <mergeCell ref="FC8:FD8"/>
    <mergeCell ref="DM7:DN7"/>
    <mergeCell ref="DS7:DT7"/>
    <mergeCell ref="DU7:DV7"/>
    <mergeCell ref="FK7:FL7"/>
    <mergeCell ref="EU7:EV7"/>
    <mergeCell ref="EW7:EX7"/>
    <mergeCell ref="EY7:EZ7"/>
    <mergeCell ref="FA7:FB7"/>
    <mergeCell ref="EG7:EH7"/>
    <mergeCell ref="FG7:FH7"/>
    <mergeCell ref="FI7:FJ7"/>
    <mergeCell ref="GG7:GH7"/>
    <mergeCell ref="EO8:EP8"/>
    <mergeCell ref="EQ8:ER8"/>
    <mergeCell ref="ES8:ET8"/>
    <mergeCell ref="DG8:DH8"/>
    <mergeCell ref="DI8:DJ8"/>
    <mergeCell ref="DK8:DL8"/>
    <mergeCell ref="DM8:DN8"/>
    <mergeCell ref="DQ8:DR8"/>
    <mergeCell ref="DS8:DT8"/>
    <mergeCell ref="DU8:DV8"/>
    <mergeCell ref="EC8:ED8"/>
    <mergeCell ref="BY8:BZ8"/>
    <mergeCell ref="CA8:CB8"/>
    <mergeCell ref="Y8:Z8"/>
    <mergeCell ref="AA8:AB8"/>
    <mergeCell ref="AC8:AD8"/>
    <mergeCell ref="AE8:AF8"/>
    <mergeCell ref="AG8:AH8"/>
    <mergeCell ref="AI8:AJ8"/>
    <mergeCell ref="AU8:AV8"/>
    <mergeCell ref="AM8:AN8"/>
    <mergeCell ref="BK8:BL8"/>
    <mergeCell ref="BM8:BN8"/>
    <mergeCell ref="IM7:IN7"/>
    <mergeCell ref="HO7:HP7"/>
    <mergeCell ref="HQ7:HR7"/>
    <mergeCell ref="HS7:HT7"/>
    <mergeCell ref="HU7:HV7"/>
    <mergeCell ref="IE7:IF7"/>
    <mergeCell ref="IG7:IH7"/>
    <mergeCell ref="II7:IJ7"/>
    <mergeCell ref="GU7:GV7"/>
    <mergeCell ref="GW7:GX7"/>
    <mergeCell ref="IK7:IL7"/>
    <mergeCell ref="GY7:GZ7"/>
    <mergeCell ref="HA7:HB7"/>
    <mergeCell ref="HC7:HD7"/>
    <mergeCell ref="HE7:HF7"/>
    <mergeCell ref="IC7:ID7"/>
    <mergeCell ref="HG7:HH7"/>
    <mergeCell ref="HI7:HJ7"/>
    <mergeCell ref="HW7:HX7"/>
    <mergeCell ref="HY7:HZ7"/>
    <mergeCell ref="IA7:IB7"/>
    <mergeCell ref="HK7:HL7"/>
    <mergeCell ref="HM7:HN7"/>
    <mergeCell ref="GM7:GN7"/>
    <mergeCell ref="GO7:GP7"/>
    <mergeCell ref="EI7:EJ7"/>
    <mergeCell ref="EK7:EL7"/>
    <mergeCell ref="FM7:FN7"/>
    <mergeCell ref="FY7:FZ7"/>
    <mergeCell ref="GI7:GJ7"/>
    <mergeCell ref="GK7:GL7"/>
    <mergeCell ref="FC7:FD7"/>
    <mergeCell ref="FE7:FF7"/>
    <mergeCell ref="FO7:FP7"/>
    <mergeCell ref="FQ7:FR7"/>
    <mergeCell ref="FS7:FT7"/>
    <mergeCell ref="FU7:FV7"/>
    <mergeCell ref="FW7:FX7"/>
    <mergeCell ref="GA7:GB7"/>
    <mergeCell ref="GC7:GD7"/>
    <mergeCell ref="GE7:GF7"/>
    <mergeCell ref="EQ7:ER7"/>
    <mergeCell ref="ES7:ET7"/>
    <mergeCell ref="EM7:EN7"/>
    <mergeCell ref="EO7:EP7"/>
    <mergeCell ref="CY7:CZ7"/>
    <mergeCell ref="DA7:DB7"/>
    <mergeCell ref="DC7:DD7"/>
    <mergeCell ref="DE7:DF7"/>
    <mergeCell ref="DG7:DH7"/>
    <mergeCell ref="DI7:DJ7"/>
    <mergeCell ref="BK7:BL7"/>
    <mergeCell ref="BM7:BN7"/>
    <mergeCell ref="BO7:BP7"/>
    <mergeCell ref="BQ7:BR7"/>
    <mergeCell ref="CU7:CV7"/>
    <mergeCell ref="CW7:CX7"/>
    <mergeCell ref="CA7:CB7"/>
    <mergeCell ref="CC7:CD7"/>
    <mergeCell ref="CE7:CF7"/>
    <mergeCell ref="CG7:CH7"/>
    <mergeCell ref="CQ7:CR7"/>
    <mergeCell ref="CS7:CT7"/>
    <mergeCell ref="CO7:CP7"/>
    <mergeCell ref="CM7:CN7"/>
    <mergeCell ref="BS7:BT7"/>
    <mergeCell ref="BU7:BV7"/>
    <mergeCell ref="CI7:CJ7"/>
    <mergeCell ref="B15:C15"/>
    <mergeCell ref="AI7:AJ7"/>
    <mergeCell ref="AK7:AL7"/>
    <mergeCell ref="AS7:AT7"/>
    <mergeCell ref="AU7:AV7"/>
    <mergeCell ref="AQ7:AR7"/>
    <mergeCell ref="A7:E7"/>
    <mergeCell ref="F7:G7"/>
    <mergeCell ref="Q7:R7"/>
    <mergeCell ref="A11:A13"/>
    <mergeCell ref="S7:T7"/>
    <mergeCell ref="U7:V7"/>
    <mergeCell ref="B11:C13"/>
    <mergeCell ref="D11:D12"/>
  </mergeCells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Insumos - Uniforme</vt:lpstr>
      <vt:lpstr>INSUMOS - MATERIAIS</vt:lpstr>
      <vt:lpstr>INSUMOS - EQUIPAMENTOS</vt:lpstr>
      <vt:lpstr>Garçom</vt:lpstr>
      <vt:lpstr>Copeira</vt:lpstr>
      <vt:lpstr>Encarregado</vt:lpstr>
      <vt:lpstr>VALOR GLOBAL</vt:lpstr>
      <vt:lpstr>Copeira!Area_de_impressao</vt:lpstr>
      <vt:lpstr>Encarregado!Area_de_impressao</vt:lpstr>
      <vt:lpstr>Garçom!Area_de_impressao</vt:lpstr>
      <vt:lpstr>'INSUMOS - EQUIPAMENTOS'!Area_de_impressao</vt:lpstr>
      <vt:lpstr>'INSUMOS - MATERIAIS'!Area_de_impressao</vt:lpstr>
      <vt:lpstr>'Insumos - Uniforme'!Area_de_impressao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Carlos Elias Bastos Dos Santos</cp:lastModifiedBy>
  <cp:lastPrinted>2019-08-14T20:13:31Z</cp:lastPrinted>
  <dcterms:created xsi:type="dcterms:W3CDTF">2011-04-19T14:09:41Z</dcterms:created>
  <dcterms:modified xsi:type="dcterms:W3CDTF">2021-10-23T14:24:13Z</dcterms:modified>
</cp:coreProperties>
</file>